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3"/>
  <workbookPr codeName="ThisWorkbook" defaultThemeVersion="124226"/>
  <mc:AlternateContent xmlns:mc="http://schemas.openxmlformats.org/markup-compatibility/2006">
    <mc:Choice Requires="x15">
      <x15ac:absPath xmlns:x15ac="http://schemas.microsoft.com/office/spreadsheetml/2010/11/ac" url="/Users/nickallinson/Desktop/IRC 2021/"/>
    </mc:Choice>
  </mc:AlternateContent>
  <xr:revisionPtr revIDLastSave="0" documentId="8_{926B9154-98FB-8A4E-AF3F-B8B414BFFB2E}" xr6:coauthVersionLast="46" xr6:coauthVersionMax="46" xr10:uidLastSave="{00000000-0000-0000-0000-000000000000}"/>
  <bookViews>
    <workbookView xWindow="11860" yWindow="880" windowWidth="20500" windowHeight="15060" xr2:uid="{00000000-000D-0000-FFFF-FFFF00000000}"/>
  </bookViews>
  <sheets>
    <sheet name="Application" sheetId="1" r:id="rId1"/>
    <sheet name="Access Import" sheetId="2" r:id="rId2"/>
    <sheet name="Inputs" sheetId="3" r:id="rId3"/>
  </sheets>
  <calcPr calcId="191029"/>
</workbook>
</file>

<file path=xl/calcChain.xml><?xml version="1.0" encoding="utf-8"?>
<calcChain xmlns="http://schemas.openxmlformats.org/spreadsheetml/2006/main">
  <c r="D144" i="1" l="1"/>
  <c r="AZ2" i="2"/>
  <c r="G104" i="1"/>
  <c r="F97" i="1" l="1"/>
  <c r="F96" i="1"/>
  <c r="BJ2" i="2" l="1"/>
  <c r="R2" i="2"/>
  <c r="AE2" i="2"/>
  <c r="AD2" i="2"/>
  <c r="AB2" i="2"/>
  <c r="G117" i="1"/>
  <c r="D95" i="1"/>
  <c r="C217" i="1"/>
  <c r="BT2" i="2" s="1"/>
  <c r="BS2" i="2"/>
  <c r="BR2" i="2"/>
  <c r="BQ2" i="2"/>
  <c r="BP2" i="2"/>
  <c r="BO2" i="2"/>
  <c r="BN2" i="2"/>
  <c r="BM2" i="2"/>
  <c r="BL2" i="2"/>
  <c r="BK2" i="2"/>
  <c r="B51" i="1"/>
  <c r="BI2" i="2"/>
  <c r="BG2" i="2"/>
  <c r="BH2" i="2"/>
  <c r="BF2" i="2"/>
  <c r="BE2" i="2"/>
  <c r="F152" i="1"/>
  <c r="E103" i="1" s="1"/>
  <c r="G123" i="1"/>
  <c r="AJ2" i="2"/>
  <c r="D140" i="1"/>
  <c r="D141" i="1" s="1"/>
  <c r="D142" i="1" s="1"/>
  <c r="E7" i="3"/>
  <c r="E2" i="3" s="1"/>
  <c r="BB2" i="2"/>
  <c r="BA2" i="2"/>
  <c r="B183" i="1"/>
  <c r="B184" i="1"/>
  <c r="B185" i="1"/>
  <c r="B186" i="1"/>
  <c r="B187" i="1"/>
  <c r="B182" i="1"/>
  <c r="B188" i="1"/>
  <c r="I31" i="1" s="1"/>
  <c r="W2" i="2"/>
  <c r="V2" i="2"/>
  <c r="U2" i="2"/>
  <c r="S2" i="2"/>
  <c r="X2" i="2"/>
  <c r="G89" i="1"/>
  <c r="H89" i="1" s="1"/>
  <c r="AY2" i="2"/>
  <c r="F149" i="1"/>
  <c r="E88" i="1" s="1"/>
  <c r="AF2" i="2"/>
  <c r="AP2" i="2"/>
  <c r="H2" i="2"/>
  <c r="G2" i="2"/>
  <c r="AX2" i="2"/>
  <c r="AW2" i="2"/>
  <c r="AV2" i="2"/>
  <c r="AU2" i="2"/>
  <c r="AS2" i="2"/>
  <c r="AR2" i="2"/>
  <c r="AQ2" i="2"/>
  <c r="AO2" i="2"/>
  <c r="AN2" i="2"/>
  <c r="AM2" i="2"/>
  <c r="AL2" i="2"/>
  <c r="AI2" i="2"/>
  <c r="AH2" i="2"/>
  <c r="AG2" i="2"/>
  <c r="AC2" i="2"/>
  <c r="AA2" i="2"/>
  <c r="Z2" i="2"/>
  <c r="Y2" i="2"/>
  <c r="Q2" i="2"/>
  <c r="P2" i="2"/>
  <c r="O2" i="2"/>
  <c r="N2" i="2"/>
  <c r="M2" i="2"/>
  <c r="L2" i="2"/>
  <c r="K2" i="2"/>
  <c r="J2" i="2"/>
  <c r="I2" i="2"/>
  <c r="F2" i="2"/>
  <c r="E2" i="2"/>
  <c r="D2" i="2"/>
  <c r="C2" i="2"/>
  <c r="B2" i="2"/>
  <c r="B8" i="3"/>
  <c r="B17" i="3" s="1"/>
  <c r="F150" i="1"/>
  <c r="C170" i="1"/>
  <c r="F151" i="1"/>
  <c r="C171" i="1"/>
  <c r="B13" i="3"/>
  <c r="B18" i="3" s="1"/>
  <c r="A2" i="2"/>
  <c r="AK2" i="2"/>
  <c r="D143" i="1"/>
  <c r="T2" i="2"/>
  <c r="A187" i="1" l="1"/>
  <c r="I29" i="1" s="1"/>
  <c r="E123" i="1"/>
  <c r="B14" i="3" s="1"/>
  <c r="E117" i="1"/>
  <c r="B9" i="3" s="1"/>
  <c r="J9" i="1"/>
  <c r="B20" i="3"/>
  <c r="B3" i="3" s="1"/>
  <c r="AT2" i="2" s="1"/>
  <c r="A185" i="1"/>
  <c r="I26" i="1" s="1"/>
  <c r="B189" i="1"/>
  <c r="B29" i="3" l="1"/>
</calcChain>
</file>

<file path=xl/sharedStrings.xml><?xml version="1.0" encoding="utf-8"?>
<sst xmlns="http://schemas.openxmlformats.org/spreadsheetml/2006/main" count="387" uniqueCount="319">
  <si>
    <t>All linear values entered?</t>
  </si>
  <si>
    <t>SYMMETRIC</t>
  </si>
  <si>
    <t>ASYMMETRIC</t>
  </si>
  <si>
    <t>SPA:</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</si>
  <si>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</si>
  <si>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</si>
  <si>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</si>
  <si>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</si>
  <si>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</si>
  <si>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</si>
  <si>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</si>
  <si>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</si>
  <si>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</si>
  <si>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</si>
  <si>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</si>
  <si>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</si>
  <si>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</si>
  <si>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</si>
  <si>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</si>
  <si>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</si>
  <si>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</si>
  <si>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</si>
  <si>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</si>
  <si>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</si>
  <si>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</si>
  <si>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</si>
  <si>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</si>
  <si>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</si>
  <si>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</si>
  <si>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</si>
  <si>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</si>
  <si>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</si>
  <si>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</si>
  <si>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</si>
  <si>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</si>
  <si>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</si>
  <si>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</si>
  <si>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</si>
  <si>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</si>
  <si>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</si>
  <si>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</si>
  <si>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</si>
  <si>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</si>
  <si>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</si>
  <si>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FEE CALCULATION:</t>
  </si>
  <si>
    <t>LH 18.00m and over</t>
  </si>
  <si>
    <t>LH</t>
  </si>
  <si>
    <t>Boat weight*</t>
  </si>
  <si>
    <t>Length: LH</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</si>
  <si>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</si>
  <si>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</si>
  <si>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</si>
  <si>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</si>
  <si>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</si>
  <si>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</si>
  <si>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</si>
  <si>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</si>
  <si>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</si>
  <si>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</si>
  <si>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</si>
  <si>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</si>
  <si>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</si>
  <si>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</si>
  <si>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</si>
  <si>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</si>
  <si>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</si>
  <si>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</si>
  <si>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</si>
  <si>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</si>
  <si>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</si>
  <si>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</si>
  <si>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</si>
  <si>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</si>
  <si>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</si>
  <si>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</si>
  <si>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</si>
  <si>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</si>
  <si>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</si>
  <si>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</si>
  <si>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</si>
  <si>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</si>
  <si>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</si>
  <si>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</si>
  <si>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</si>
  <si>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</si>
  <si>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</si>
  <si>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</si>
  <si>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</si>
  <si>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</si>
  <si>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</si>
  <si>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</si>
  <si>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</si>
  <si>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</si>
  <si>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</si>
  <si>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</si>
  <si>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</si>
  <si>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</si>
  <si>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</si>
  <si>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</si>
  <si>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</si>
  <si>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</si>
  <si>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</si>
  <si>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</si>
  <si>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</si>
  <si>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multiple headsails</t>
  </si>
  <si>
    <t>single furling headsail</t>
  </si>
  <si>
    <t>headsail input</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</si>
  <si>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</si>
  <si>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</si>
  <si>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</si>
  <si>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</si>
  <si>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</si>
  <si>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</si>
  <si>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</si>
  <si>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</si>
  <si>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</si>
  <si>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</si>
  <si>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</si>
  <si>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</si>
  <si>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</si>
  <si>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</si>
  <si>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</si>
  <si>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</si>
  <si>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</si>
  <si>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</si>
  <si>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</si>
  <si>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</si>
  <si>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</si>
  <si>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</si>
  <si>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Except LH (for fee calculation), please ONLY input data that is new or re-measured.</t>
  </si>
  <si>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</si>
  <si>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</si>
  <si>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</si>
  <si>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</si>
  <si>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</si>
  <si>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</si>
  <si>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</si>
  <si>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</si>
  <si>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</si>
  <si>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</si>
  <si>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</si>
  <si>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</si>
  <si>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</si>
  <si>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</si>
  <si>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</si>
  <si>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</si>
  <si>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</si>
  <si>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</si>
  <si>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</si>
  <si>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</si>
  <si>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</si>
  <si>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</si>
  <si>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</si>
  <si>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</si>
  <si>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</si>
  <si>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</si>
  <si>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</si>
  <si>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</si>
  <si>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</si>
  <si>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</si>
  <si>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Spreaders swept back Y/N</t>
  </si>
  <si>
    <t>SS</t>
  </si>
  <si>
    <t>sweepback</t>
  </si>
  <si>
    <t>D62</t>
  </si>
  <si>
    <t>Yes or No</t>
  </si>
  <si>
    <t>1 = yes, 0 = no or blank</t>
  </si>
  <si>
    <t>Rule 19.6</t>
  </si>
  <si>
    <t>LH up to 11.99m</t>
  </si>
  <si>
    <t>LH 12.00-17.99m</t>
  </si>
  <si>
    <t>Two masted rigs only:</t>
  </si>
  <si>
    <t>no. of spis</t>
  </si>
  <si>
    <t>Updated</t>
  </si>
  <si>
    <t>for 2019</t>
  </si>
  <si>
    <t>no min.</t>
  </si>
  <si>
    <t>IRC Rule 21.6.2 requires linear spinnaker measurements to be declared.</t>
  </si>
  <si>
    <t>Foot Offset if &gt;7.5% HLP</t>
  </si>
  <si>
    <t>single furling headsail + OSR heavy weather jib</t>
  </si>
  <si>
    <t>Bulb weight**</t>
  </si>
  <si>
    <t>Email</t>
  </si>
  <si>
    <t>Flying Headsail</t>
  </si>
  <si>
    <t>Calc FSA</t>
  </si>
  <si>
    <t>FSA complete data</t>
  </si>
  <si>
    <t>Amendment</t>
  </si>
  <si>
    <t xml:space="preserve">Payment instructions: </t>
  </si>
  <si>
    <t>Enter LH to calculate fee</t>
  </si>
  <si>
    <t>Max Beam</t>
  </si>
  <si>
    <t>Max Draft</t>
  </si>
  <si>
    <t>To avoid delays, please check data and make sure you have included everything!</t>
  </si>
  <si>
    <t>NEW 2021 rules &amp; definitions</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</si>
  <si>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</si>
  <si>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</si>
  <si>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</si>
  <si>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</si>
  <si>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</si>
  <si>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</si>
  <si>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</si>
  <si>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</si>
  <si>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</si>
  <si>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</si>
  <si>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</si>
  <si>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</si>
  <si>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</si>
  <si>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</si>
  <si>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</si>
  <si>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</si>
  <si>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</si>
  <si>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</si>
  <si>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</si>
  <si>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</si>
  <si>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Do you carry a pole for the purpose of poling out a headsail to windward or leeward (whisker pole)?</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</si>
  <si>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</si>
  <si>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</si>
  <si>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</si>
  <si>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</si>
  <si>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</si>
  <si>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</si>
  <si>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</si>
  <si>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</si>
  <si>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</si>
  <si>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</si>
  <si>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aluminium</t>
  </si>
  <si>
    <t>wood</t>
  </si>
  <si>
    <t>info</t>
  </si>
  <si>
    <t xml:space="preserve">If you carry symmetric and asymmetric spinnakers, </t>
  </si>
  <si>
    <t>Sets of spreaders/jumpers</t>
  </si>
  <si>
    <t>Staysail</t>
  </si>
  <si>
    <t>Foil</t>
  </si>
  <si>
    <t>WhiskerPole</t>
  </si>
  <si>
    <t>FLU</t>
  </si>
  <si>
    <t>FLP</t>
  </si>
  <si>
    <t>FUW</t>
  </si>
  <si>
    <t>FTW</t>
  </si>
  <si>
    <t>FHW</t>
  </si>
  <si>
    <t>new 2021</t>
  </si>
  <si>
    <t>whisker pole</t>
  </si>
  <si>
    <t>lifting foils</t>
  </si>
  <si>
    <t>pole</t>
  </si>
  <si>
    <t>bulb</t>
  </si>
  <si>
    <t>mast mat</t>
  </si>
  <si>
    <t>keel mat</t>
  </si>
  <si>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</si>
  <si>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</si>
  <si>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</si>
  <si>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</si>
  <si>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</si>
  <si>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</si>
  <si>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</si>
  <si>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</si>
  <si>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</si>
  <si>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</si>
  <si>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</si>
  <si>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</si>
  <si>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</si>
  <si>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</si>
  <si>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</si>
  <si>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</si>
  <si>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</si>
  <si>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</si>
  <si>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</si>
  <si>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</si>
  <si>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</si>
  <si>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</si>
  <si>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</si>
  <si>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</si>
  <si>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</si>
  <si>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</si>
  <si>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</si>
  <si>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</si>
  <si>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</si>
  <si>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</si>
  <si>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</si>
  <si>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</si>
  <si>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r>
      <rPr>
        <b/>
        <i/>
        <sz val="9"/>
        <color indexed="10"/>
        <rFont val="Arial"/>
        <family val="2"/>
      </rPr>
      <t>Select major changes below if applicable.</t>
    </r>
    <r>
      <rPr>
        <i/>
        <sz val="9"/>
        <color indexed="10"/>
        <rFont val="Arial"/>
        <family val="2"/>
      </rPr>
      <t xml:space="preserve"> The Rating Office will require drawings and/or photos as appropriate and details of materials and may request further information before issuing the certificate. </t>
    </r>
    <r>
      <rPr>
        <b/>
        <i/>
        <sz val="9"/>
        <color indexed="10"/>
        <rFont val="Arial"/>
        <family val="2"/>
      </rPr>
      <t>To avoid delays please supply as much information as possible at the time of application.</t>
    </r>
  </si>
  <si>
    <t>tack/sprit</t>
  </si>
  <si>
    <t>Calculated SPA</t>
  </si>
  <si>
    <t>Manual SPA (trial)</t>
  </si>
  <si>
    <t>Symmetric SPA</t>
  </si>
  <si>
    <t>Asymmetric SPA</t>
  </si>
  <si>
    <t xml:space="preserve">SPA </t>
  </si>
  <si>
    <t>HULL &amp; APPENDAGES</t>
  </si>
  <si>
    <t>RIG</t>
  </si>
  <si>
    <t>SAILS</t>
  </si>
  <si>
    <t>new owner</t>
  </si>
  <si>
    <t>Data Protection yes</t>
  </si>
  <si>
    <t>NK</t>
  </si>
  <si>
    <t>data changes</t>
  </si>
  <si>
    <t>other than change of ownership</t>
  </si>
  <si>
    <t xml:space="preserve">**Note bulb weight definition changed in 2020 </t>
  </si>
  <si>
    <t>Spinnaker pole, bowsprit</t>
  </si>
  <si>
    <t>Application fee</t>
  </si>
  <si>
    <t>Enter LH in cell D32 to calculate</t>
  </si>
  <si>
    <t>Bowsprit / tack point on deck</t>
  </si>
  <si>
    <t>&lt;select&gt;</t>
  </si>
  <si>
    <t>data</t>
  </si>
  <si>
    <t>protect</t>
  </si>
  <si>
    <t>List Angle (if water ballast only)</t>
  </si>
  <si>
    <t>Multiple/furling headsails</t>
  </si>
  <si>
    <r>
      <t xml:space="preserve">which is the </t>
    </r>
    <r>
      <rPr>
        <b/>
        <sz val="9"/>
        <rFont val="Arial"/>
        <family val="2"/>
      </rPr>
      <t>largest</t>
    </r>
    <r>
      <rPr>
        <sz val="9"/>
        <rFont val="Arial"/>
        <family val="2"/>
      </rPr>
      <t xml:space="preserve"> carried when racing? </t>
    </r>
  </si>
  <si>
    <t>ADDITIONAL INFORMATION or CHANGES</t>
  </si>
  <si>
    <r>
      <rPr>
        <b/>
        <sz val="10"/>
        <rFont val="Arial"/>
        <family val="2"/>
      </rPr>
      <t>Other appendage changes:</t>
    </r>
    <r>
      <rPr>
        <sz val="10"/>
        <rFont val="Arial"/>
        <family val="2"/>
      </rPr>
      <t xml:space="preserve"> Give full details in additional information box &gt;&gt;</t>
    </r>
  </si>
  <si>
    <t>Spinnakers</t>
  </si>
  <si>
    <t>No. of flying headsails carried</t>
  </si>
  <si>
    <t>No. of spinnakers carried</t>
  </si>
  <si>
    <t>7.5% HLP =</t>
  </si>
  <si>
    <t>Foot Offset if &gt;7.5% FHLP</t>
  </si>
  <si>
    <t>7.5% FHLP =</t>
  </si>
  <si>
    <t>FootOffsetFH</t>
  </si>
  <si>
    <t xml:space="preserve">not </t>
  </si>
  <si>
    <t>imported</t>
  </si>
  <si>
    <r>
      <t xml:space="preserve">IRC Trial certificate
</t>
    </r>
    <r>
      <rPr>
        <b/>
        <sz val="14"/>
        <rFont val="Arial"/>
        <family val="2"/>
      </rPr>
      <t>(not valid for racing)</t>
    </r>
  </si>
  <si>
    <t>T</t>
  </si>
  <si>
    <t>A trial certificate is for information purposes only, and is based solely on the information provided. Following measurement and assessment of actual changes, any variation in measured values or other detail from the trial application may result in variation in the valid TCC.</t>
  </si>
  <si>
    <t>Tick if LH changed</t>
  </si>
  <si>
    <t xml:space="preserve">*If Boat Weight has changed, please give the reasons. </t>
  </si>
  <si>
    <t>IRC Rules &amp; Definitions</t>
  </si>
  <si>
    <t>donotimport</t>
  </si>
  <si>
    <t>ENDDATA</t>
  </si>
  <si>
    <t>v.201222</t>
  </si>
  <si>
    <t>Total + HST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</si>
</sst>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1"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sz val="9"/>
      <color indexed="22"/>
      <name val="Arial"/>
      <family val="2"/>
    </font>
    <font>
      <b/>
      <sz val="11"/>
      <name val="Arial"/>
      <family val="2"/>
    </font>
    <font>
      <sz val="10"/>
      <color indexed="10"/>
      <name val="Arial"/>
      <family val="2"/>
    </font>
    <font>
      <b/>
      <sz val="14"/>
      <name val="Arial"/>
      <family val="2"/>
    </font>
    <font>
      <u/>
      <sz val="11"/>
      <color indexed="12"/>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b/>
      <i/>
      <sz val="9"/>
      <color indexed="10"/>
      <name val="Arial"/>
      <family val="2"/>
    </font>
    <font>
      <u/>
      <sz val="9"/>
      <color indexed="12"/>
      <name val="Arial"/>
      <family val="2"/>
    </font>
    <font>
      <i/>
      <sz val="9"/>
      <color indexed="62"/>
      <name val="Arial"/>
      <family val="2"/>
    </font>
    <font>
      <i/>
      <sz val="9"/>
      <color indexed="10"/>
      <name val="Arial"/>
      <family val="2"/>
    </font>
    <font>
      <sz val="10"/>
      <color rgb="FF0000FF"/>
      <name val="Arial"/>
      <family val="2"/>
    </font>
    <font>
      <sz val="10"/>
      <color rgb="FFFF0000"/>
      <name val="Arial"/>
      <family val="2"/>
    </font>
    <font>
      <sz val="10"/>
      <color theme="0" tint="-0.14999847407452621"/>
      <name val="Arial"/>
      <family val="2"/>
    </font>
    <font>
      <sz val="9"/>
      <color rgb="FF0000FF"/>
      <name val="Arial"/>
      <family val="2"/>
    </font>
    <font>
      <sz val="10"/>
      <color theme="0" tint="-0.249977111117893"/>
      <name val="Arial"/>
      <family val="2"/>
    </font>
    <font>
      <i/>
      <sz val="10"/>
      <color rgb="FFFF0000"/>
      <name val="Arial"/>
      <family val="2"/>
    </font>
    <font>
      <sz val="9"/>
      <color rgb="FFFF0000"/>
      <name val="Arial"/>
      <family val="2"/>
    </font>
    <font>
      <i/>
      <sz val="9"/>
      <color rgb="FFFF0000"/>
      <name val="Arial"/>
      <family val="2"/>
    </font>
    <font>
      <sz val="9"/>
      <color rgb="FF0070C0"/>
      <name val="Arial"/>
      <family val="2"/>
    </font>
    <font>
      <sz val="8"/>
      <color rgb="FF000000"/>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5050"/>
        <bgColor indexed="64"/>
      </patternFill>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385">
    <xf numFmtId="0" fontId="0" fillId="0" borderId="0" xfId="0"/>
    <xf numFmtId="0" fontId="0" fillId="0" borderId="0" xfId="0" applyBorder="1" applyAlignment="1"/>
    <xf numFmtId="0" fontId="0" fillId="0" borderId="0" xfId="0" applyProtection="1">
      <protection locked="0"/>
    </xf>
    <xf numFmtId="0" fontId="2" fillId="0" borderId="0" xfId="0" applyFont="1" applyProtection="1"/>
    <xf numFmtId="0" fontId="0" fillId="0" borderId="0" xfId="0" applyProtection="1"/>
    <xf numFmtId="0" fontId="2" fillId="0" borderId="1" xfId="0" applyFont="1" applyBorder="1" applyProtection="1"/>
    <xf numFmtId="0" fontId="0" fillId="0" borderId="2" xfId="0" applyBorder="1" applyProtection="1"/>
    <xf numFmtId="0" fontId="2" fillId="0" borderId="3" xfId="0" applyFont="1" applyBorder="1" applyProtection="1"/>
    <xf numFmtId="0" fontId="0" fillId="0" borderId="4" xfId="0" applyBorder="1" applyProtection="1"/>
    <xf numFmtId="0" fontId="5" fillId="0" borderId="4" xfId="0" applyFont="1" applyBorder="1" applyAlignment="1" applyProtection="1">
      <alignment horizontal="left"/>
    </xf>
    <xf numFmtId="0" fontId="2" fillId="0" borderId="5" xfId="0" applyFont="1" applyBorder="1" applyProtection="1"/>
    <xf numFmtId="0" fontId="0" fillId="0" borderId="6" xfId="0" applyBorder="1" applyProtection="1"/>
    <xf numFmtId="0" fontId="0" fillId="0" borderId="0" xfId="0" applyFill="1" applyBorder="1" applyProtection="1"/>
    <xf numFmtId="0" fontId="11" fillId="0" borderId="7" xfId="0" applyFont="1" applyBorder="1" applyAlignment="1" applyProtection="1">
      <alignment horizontal="center"/>
    </xf>
    <xf numFmtId="0" fontId="2" fillId="0" borderId="8" xfId="0" applyFont="1" applyBorder="1" applyProtection="1"/>
    <xf numFmtId="0" fontId="0" fillId="0" borderId="9" xfId="0" applyBorder="1" applyProtection="1"/>
    <xf numFmtId="0" fontId="2" fillId="0" borderId="9" xfId="0" applyFont="1" applyBorder="1" applyProtection="1"/>
    <xf numFmtId="0" fontId="0" fillId="0" borderId="0" xfId="0" applyBorder="1" applyProtection="1"/>
    <xf numFmtId="2" fontId="0" fillId="0" borderId="0" xfId="0" applyNumberFormat="1" applyBorder="1" applyProtection="1"/>
    <xf numFmtId="2" fontId="2" fillId="0" borderId="8" xfId="0" applyNumberFormat="1" applyFont="1" applyBorder="1" applyProtection="1"/>
    <xf numFmtId="2" fontId="17" fillId="0" borderId="7" xfId="0" applyNumberFormat="1" applyFont="1" applyBorder="1" applyAlignment="1" applyProtection="1">
      <alignment horizontal="center"/>
    </xf>
    <xf numFmtId="164" fontId="7" fillId="0" borderId="4" xfId="0" applyNumberFormat="1" applyFont="1" applyBorder="1" applyAlignment="1" applyProtection="1">
      <alignment horizontal="right"/>
    </xf>
    <xf numFmtId="0" fontId="0" fillId="0" borderId="8" xfId="0" applyBorder="1" applyProtection="1"/>
    <xf numFmtId="0" fontId="5" fillId="0" borderId="0" xfId="0" applyFont="1" applyFill="1" applyBorder="1" applyProtection="1"/>
    <xf numFmtId="0" fontId="5" fillId="0" borderId="0" xfId="0" applyFont="1" applyProtection="1"/>
    <xf numFmtId="0" fontId="0" fillId="0" borderId="0" xfId="0" applyAlignment="1"/>
    <xf numFmtId="0" fontId="2" fillId="0" borderId="0" xfId="0" applyFont="1" applyBorder="1" applyProtection="1"/>
    <xf numFmtId="0" fontId="2" fillId="0" borderId="0" xfId="0" applyFont="1" applyBorder="1" applyAlignment="1"/>
    <xf numFmtId="0" fontId="12" fillId="0" borderId="3" xfId="0" applyFont="1" applyFill="1" applyBorder="1" applyAlignment="1" applyProtection="1">
      <alignment shrinkToFit="1"/>
    </xf>
    <xf numFmtId="0" fontId="12" fillId="0" borderId="0" xfId="0" applyFont="1" applyFill="1" applyBorder="1" applyAlignment="1" applyProtection="1">
      <alignment shrinkToFit="1"/>
    </xf>
    <xf numFmtId="0" fontId="0" fillId="0" borderId="0" xfId="0" applyFill="1" applyProtection="1">
      <protection locked="0"/>
    </xf>
    <xf numFmtId="0" fontId="5" fillId="0" borderId="0" xfId="0" applyFont="1" applyFill="1" applyBorder="1" applyAlignment="1" applyProtection="1">
      <alignment horizontal="left"/>
    </xf>
    <xf numFmtId="0" fontId="5" fillId="0" borderId="4" xfId="0" applyFont="1" applyFill="1" applyBorder="1" applyAlignment="1" applyProtection="1">
      <alignment horizontal="left"/>
    </xf>
    <xf numFmtId="0" fontId="5" fillId="0" borderId="0" xfId="0" applyFont="1" applyBorder="1" applyAlignment="1" applyProtection="1">
      <alignment horizontal="left"/>
    </xf>
    <xf numFmtId="0" fontId="2" fillId="0" borderId="0" xfId="0" applyFont="1" applyFill="1" applyBorder="1" applyProtection="1"/>
    <xf numFmtId="0" fontId="11" fillId="0" borderId="0" xfId="0" applyFont="1" applyBorder="1" applyAlignment="1" applyProtection="1">
      <alignment horizontal="left"/>
    </xf>
    <xf numFmtId="0" fontId="4" fillId="0" borderId="0" xfId="0" applyFont="1" applyBorder="1" applyAlignment="1" applyProtection="1">
      <alignment horizontal="left"/>
    </xf>
    <xf numFmtId="0" fontId="2" fillId="0" borderId="0" xfId="0" applyFont="1" applyBorder="1" applyAlignment="1" applyProtection="1">
      <alignment horizontal="left"/>
    </xf>
    <xf numFmtId="2" fontId="11" fillId="0" borderId="7" xfId="0" applyNumberFormat="1" applyFont="1" applyBorder="1" applyAlignment="1" applyProtection="1">
      <alignment horizontal="left"/>
    </xf>
    <xf numFmtId="0" fontId="2" fillId="0" borderId="0" xfId="0" applyFont="1" applyFill="1" applyBorder="1" applyAlignment="1" applyProtection="1">
      <alignment horizontal="left"/>
    </xf>
    <xf numFmtId="0" fontId="0" fillId="0" borderId="0" xfId="0" applyFill="1" applyProtection="1"/>
    <xf numFmtId="0" fontId="0" fillId="0" borderId="0" xfId="0" applyBorder="1" applyAlignment="1" applyProtection="1"/>
    <xf numFmtId="0" fontId="5" fillId="0" borderId="0" xfId="0" applyFont="1" applyFill="1" applyBorder="1" applyAlignment="1" applyProtection="1">
      <alignment vertical="top" wrapText="1"/>
    </xf>
    <xf numFmtId="2" fontId="0" fillId="0" borderId="0" xfId="0" applyNumberFormat="1" applyFill="1" applyBorder="1" applyAlignment="1" applyProtection="1">
      <alignment horizontal="left"/>
    </xf>
    <xf numFmtId="0" fontId="5" fillId="0" borderId="3" xfId="0" applyFont="1" applyFill="1" applyBorder="1" applyAlignment="1" applyProtection="1">
      <alignment vertical="top" wrapText="1"/>
    </xf>
    <xf numFmtId="0" fontId="2" fillId="0" borderId="0" xfId="0" applyFont="1" applyBorder="1" applyAlignment="1" applyProtection="1"/>
    <xf numFmtId="0" fontId="13" fillId="0" borderId="0" xfId="0" applyFont="1" applyFill="1" applyBorder="1" applyAlignment="1" applyProtection="1">
      <alignment horizontal="center" vertical="top" shrinkToFit="1"/>
    </xf>
    <xf numFmtId="2" fontId="11" fillId="0" borderId="7" xfId="0" applyNumberFormat="1" applyFont="1" applyFill="1" applyBorder="1" applyAlignment="1" applyProtection="1">
      <alignment horizontal="left"/>
    </xf>
    <xf numFmtId="0" fontId="10" fillId="0" borderId="3" xfId="0" applyFont="1" applyFill="1" applyBorder="1" applyProtection="1"/>
    <xf numFmtId="0" fontId="13" fillId="0" borderId="3" xfId="0" applyFont="1" applyFill="1" applyBorder="1" applyAlignment="1" applyProtection="1">
      <alignment horizontal="center" vertical="top" shrinkToFit="1"/>
    </xf>
    <xf numFmtId="0" fontId="0" fillId="0" borderId="3" xfId="0" applyFill="1" applyBorder="1" applyAlignment="1" applyProtection="1">
      <alignment vertical="top" wrapText="1"/>
    </xf>
    <xf numFmtId="0" fontId="0" fillId="0" borderId="0" xfId="0" applyFill="1" applyBorder="1" applyAlignment="1" applyProtection="1">
      <alignment vertical="top" wrapText="1"/>
    </xf>
    <xf numFmtId="0" fontId="6" fillId="0" borderId="0" xfId="0" applyFont="1" applyFill="1" applyAlignment="1" applyProtection="1">
      <alignment horizontal="center"/>
    </xf>
    <xf numFmtId="49" fontId="7" fillId="0" borderId="0" xfId="0" applyNumberFormat="1" applyFont="1" applyFill="1" applyBorder="1" applyProtection="1"/>
    <xf numFmtId="0" fontId="7" fillId="0" borderId="0" xfId="0" applyFont="1" applyFill="1" applyBorder="1" applyAlignment="1" applyProtection="1">
      <alignment horizontal="right"/>
    </xf>
    <xf numFmtId="49" fontId="7" fillId="0" borderId="0" xfId="0" applyNumberFormat="1" applyFont="1" applyFill="1" applyBorder="1" applyAlignment="1" applyProtection="1">
      <alignment horizontal="right"/>
    </xf>
    <xf numFmtId="0" fontId="9" fillId="0" borderId="0" xfId="0" applyFont="1" applyProtection="1"/>
    <xf numFmtId="0" fontId="0" fillId="0" borderId="9" xfId="0" applyFill="1" applyBorder="1" applyAlignment="1" applyProtection="1">
      <alignment horizontal="left"/>
    </xf>
    <xf numFmtId="49" fontId="10" fillId="0" borderId="0" xfId="0" applyNumberFormat="1" applyFont="1" applyFill="1" applyBorder="1" applyAlignment="1" applyProtection="1"/>
    <xf numFmtId="0" fontId="18" fillId="0" borderId="0" xfId="0" applyFont="1" applyFill="1" applyBorder="1" applyAlignment="1" applyProtection="1">
      <alignment horizontal="center" vertical="center"/>
    </xf>
    <xf numFmtId="0" fontId="0" fillId="0" borderId="0" xfId="0" applyFill="1" applyAlignment="1" applyProtection="1">
      <protection locked="0"/>
    </xf>
    <xf numFmtId="0" fontId="0" fillId="0" borderId="0" xfId="0" applyAlignment="1" applyProtection="1">
      <protection locked="0"/>
    </xf>
    <xf numFmtId="0" fontId="2" fillId="0" borderId="0" xfId="0" applyFont="1" applyFill="1" applyBorder="1" applyAlignment="1" applyProtection="1">
      <protection locked="0"/>
    </xf>
    <xf numFmtId="0" fontId="2" fillId="0" borderId="0" xfId="0" applyFont="1" applyBorder="1" applyAlignment="1" applyProtection="1">
      <protection locked="0"/>
    </xf>
    <xf numFmtId="0" fontId="0" fillId="0" borderId="0" xfId="0" applyFill="1" applyBorder="1" applyAlignment="1" applyProtection="1">
      <protection locked="0"/>
    </xf>
    <xf numFmtId="0" fontId="0" fillId="0" borderId="0" xfId="0" applyBorder="1" applyAlignment="1" applyProtection="1">
      <protection locked="0"/>
    </xf>
    <xf numFmtId="0" fontId="4" fillId="0" borderId="0" xfId="0" applyFont="1" applyProtection="1"/>
    <xf numFmtId="2" fontId="0" fillId="0" borderId="0" xfId="0" applyNumberFormat="1"/>
    <xf numFmtId="0" fontId="20" fillId="0" borderId="7" xfId="0" applyFont="1" applyFill="1" applyBorder="1" applyProtection="1"/>
    <xf numFmtId="0" fontId="21" fillId="0" borderId="0" xfId="0" applyFont="1" applyFill="1" applyAlignment="1" applyProtection="1">
      <alignment horizontal="right"/>
    </xf>
    <xf numFmtId="0" fontId="21" fillId="0" borderId="0" xfId="0" applyFont="1" applyFill="1" applyProtection="1"/>
    <xf numFmtId="0" fontId="21" fillId="0" borderId="0" xfId="0" applyFont="1" applyFill="1" applyAlignment="1" applyProtection="1">
      <alignment horizontal="center"/>
    </xf>
    <xf numFmtId="2" fontId="21" fillId="0" borderId="0" xfId="0" applyNumberFormat="1" applyFont="1" applyFill="1" applyAlignment="1" applyProtection="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Fill="1" applyBorder="1" applyAlignment="1" applyProtection="1">
      <alignment wrapText="1"/>
    </xf>
    <xf numFmtId="0" fontId="10" fillId="0" borderId="0" xfId="0" applyFont="1" applyFill="1" applyBorder="1" applyAlignment="1" applyProtection="1">
      <alignment vertical="top" wrapText="1"/>
    </xf>
    <xf numFmtId="0" fontId="11" fillId="0" borderId="0" xfId="0" applyFont="1" applyBorder="1" applyAlignment="1" applyProtection="1">
      <alignment horizontal="right"/>
    </xf>
    <xf numFmtId="0" fontId="11" fillId="0" borderId="9" xfId="0" applyFont="1" applyBorder="1" applyAlignment="1" applyProtection="1">
      <alignment horizontal="center"/>
    </xf>
    <xf numFmtId="0" fontId="11" fillId="0" borderId="0" xfId="0" applyFont="1" applyBorder="1" applyAlignment="1" applyProtection="1">
      <alignment horizontal="center"/>
    </xf>
    <xf numFmtId="2" fontId="11" fillId="0" borderId="9" xfId="0" applyNumberFormat="1" applyFont="1" applyFill="1" applyBorder="1" applyAlignment="1" applyProtection="1">
      <alignment horizontal="left"/>
    </xf>
    <xf numFmtId="2" fontId="11" fillId="0" borderId="0" xfId="0" applyNumberFormat="1" applyFont="1" applyFill="1" applyBorder="1" applyAlignment="1" applyProtection="1">
      <alignment horizontal="left"/>
    </xf>
    <xf numFmtId="0" fontId="4" fillId="0" borderId="3" xfId="0" applyFont="1" applyFill="1" applyBorder="1" applyAlignment="1" applyProtection="1">
      <alignment vertical="top" wrapText="1"/>
    </xf>
    <xf numFmtId="0" fontId="2" fillId="0" borderId="0" xfId="0" applyFont="1" applyFill="1" applyBorder="1" applyAlignment="1" applyProtection="1">
      <alignment horizontal="center" vertical="center"/>
    </xf>
    <xf numFmtId="49" fontId="5" fillId="0" borderId="0" xfId="0" applyNumberFormat="1" applyFont="1" applyFill="1" applyBorder="1" applyAlignment="1">
      <alignment horizontal="center" vertical="center"/>
    </xf>
    <xf numFmtId="0" fontId="4" fillId="0" borderId="0" xfId="0" applyFont="1" applyFill="1" applyProtection="1"/>
    <xf numFmtId="0" fontId="0" fillId="0" borderId="0" xfId="0" applyBorder="1" applyAlignment="1">
      <alignment vertical="center"/>
    </xf>
    <xf numFmtId="0" fontId="11" fillId="0" borderId="4" xfId="0" applyFont="1" applyBorder="1" applyAlignment="1" applyProtection="1">
      <alignment horizontal="right"/>
    </xf>
    <xf numFmtId="49" fontId="24" fillId="0" borderId="0" xfId="0" applyNumberFormat="1" applyFont="1" applyFill="1" applyBorder="1" applyAlignment="1">
      <alignment horizontal="center" vertical="center"/>
    </xf>
    <xf numFmtId="0" fontId="28" fillId="0" borderId="0" xfId="0" applyFont="1" applyProtection="1"/>
    <xf numFmtId="49" fontId="5" fillId="0" borderId="0" xfId="0" applyNumberFormat="1" applyFont="1" applyFill="1" applyBorder="1" applyAlignment="1">
      <alignment horizontal="right" vertical="center"/>
    </xf>
    <xf numFmtId="0" fontId="5" fillId="0" borderId="0" xfId="0" applyFont="1" applyFill="1" applyProtection="1">
      <protection locked="0"/>
    </xf>
    <xf numFmtId="0" fontId="23" fillId="0" borderId="0" xfId="0" applyFont="1" applyFill="1" applyBorder="1" applyAlignment="1" applyProtection="1">
      <alignment vertical="center"/>
    </xf>
    <xf numFmtId="0" fontId="4" fillId="0" borderId="8" xfId="0" applyFont="1" applyBorder="1" applyAlignment="1" applyProtection="1">
      <alignment horizontal="center"/>
    </xf>
    <xf numFmtId="0" fontId="5" fillId="0" borderId="4" xfId="0" applyFont="1" applyBorder="1" applyProtection="1"/>
    <xf numFmtId="0" fontId="5" fillId="0" borderId="0" xfId="0" applyFont="1" applyFill="1" applyBorder="1" applyAlignment="1" applyProtection="1">
      <alignment horizontal="left" vertical="top" wrapText="1"/>
      <protection locked="0"/>
    </xf>
    <xf numFmtId="0" fontId="0" fillId="0" borderId="0" xfId="0" applyFont="1" applyProtection="1">
      <protection locked="0"/>
    </xf>
    <xf numFmtId="0" fontId="4" fillId="0" borderId="10" xfId="0" applyFont="1" applyBorder="1" applyAlignment="1" applyProtection="1">
      <alignment horizontal="center"/>
    </xf>
    <xf numFmtId="0" fontId="26" fillId="0" borderId="11"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right"/>
    </xf>
    <xf numFmtId="0" fontId="5" fillId="0" borderId="0" xfId="0" applyFont="1" applyFill="1" applyBorder="1" applyAlignment="1" applyProtection="1">
      <alignment horizontal="left" vertical="top"/>
    </xf>
    <xf numFmtId="0" fontId="5" fillId="0" borderId="0" xfId="0" applyFont="1" applyProtection="1">
      <protection locked="0"/>
    </xf>
    <xf numFmtId="0" fontId="7" fillId="0" borderId="0" xfId="0" applyFont="1" applyFill="1" applyBorder="1" applyAlignment="1" applyProtection="1">
      <alignment horizontal="left"/>
    </xf>
    <xf numFmtId="0" fontId="7" fillId="0" borderId="7" xfId="0" applyFont="1" applyFill="1" applyBorder="1" applyAlignment="1" applyProtection="1">
      <alignment horizontal="center"/>
      <protection locked="0"/>
    </xf>
    <xf numFmtId="0" fontId="5" fillId="0" borderId="0" xfId="0" applyFont="1" applyFill="1" applyBorder="1" applyAlignment="1" applyProtection="1"/>
    <xf numFmtId="0" fontId="5" fillId="0" borderId="0" xfId="0" applyFont="1" applyBorder="1" applyAlignment="1" applyProtection="1">
      <alignment horizontal="left" vertical="center"/>
    </xf>
    <xf numFmtId="0" fontId="2" fillId="0" borderId="0" xfId="0" applyFont="1" applyProtection="1">
      <protection locked="0"/>
    </xf>
    <xf numFmtId="0" fontId="4" fillId="0" borderId="0" xfId="0" applyFont="1" applyProtection="1">
      <protection locked="0"/>
    </xf>
    <xf numFmtId="0" fontId="2" fillId="0" borderId="7" xfId="0" applyFont="1" applyBorder="1" applyProtection="1">
      <protection locked="0"/>
    </xf>
    <xf numFmtId="0" fontId="10" fillId="0" borderId="3" xfId="0" applyFont="1" applyFill="1" applyBorder="1" applyAlignment="1" applyProtection="1">
      <alignment vertical="top" wrapText="1"/>
    </xf>
    <xf numFmtId="0" fontId="5" fillId="0" borderId="3" xfId="0" applyFont="1" applyBorder="1" applyAlignment="1" applyProtection="1">
      <alignment horizontal="center"/>
    </xf>
    <xf numFmtId="1" fontId="0" fillId="0" borderId="9" xfId="0" applyNumberFormat="1" applyFill="1" applyBorder="1" applyAlignment="1" applyProtection="1">
      <alignment horizontal="center"/>
      <protection locked="0"/>
    </xf>
    <xf numFmtId="0" fontId="5" fillId="0" borderId="9" xfId="0" applyFont="1" applyFill="1" applyBorder="1" applyAlignment="1" applyProtection="1">
      <alignment horizontal="left"/>
      <protection locked="0"/>
    </xf>
    <xf numFmtId="0" fontId="5" fillId="0" borderId="0" xfId="0" applyFont="1"/>
    <xf numFmtId="0" fontId="5" fillId="0" borderId="0" xfId="0" applyFont="1" applyFill="1" applyBorder="1"/>
    <xf numFmtId="0" fontId="41" fillId="0" borderId="0" xfId="0" applyFont="1" applyFill="1" applyBorder="1" applyProtection="1"/>
    <xf numFmtId="1" fontId="0" fillId="0" borderId="10" xfId="0" applyNumberFormat="1" applyFill="1" applyBorder="1" applyAlignment="1" applyProtection="1">
      <alignment horizontal="center"/>
      <protection locked="0"/>
    </xf>
    <xf numFmtId="0" fontId="5" fillId="0" borderId="0" xfId="0" applyFont="1" applyAlignment="1">
      <alignment horizontal="center"/>
    </xf>
    <xf numFmtId="0" fontId="5" fillId="0" borderId="10" xfId="0" applyFont="1" applyFill="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pplyProtection="1">
      <alignment vertical="center"/>
    </xf>
    <xf numFmtId="0" fontId="5" fillId="0" borderId="0" xfId="0" applyFont="1" applyFill="1" applyBorder="1" applyAlignment="1" applyProtection="1">
      <alignment horizontal="lef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pplyProtection="1">
      <alignment horizontal="center"/>
    </xf>
    <xf numFmtId="0" fontId="11" fillId="0" borderId="8" xfId="0" applyFont="1" applyBorder="1" applyAlignment="1" applyProtection="1">
      <alignment horizontal="left"/>
    </xf>
    <xf numFmtId="0" fontId="0" fillId="0" borderId="4" xfId="0" applyFill="1" applyBorder="1" applyProtection="1"/>
    <xf numFmtId="0" fontId="5" fillId="0" borderId="10" xfId="0" applyFont="1" applyFill="1" applyBorder="1" applyAlignment="1" applyProtection="1">
      <alignment horizontal="center"/>
      <protection locked="0"/>
    </xf>
    <xf numFmtId="0" fontId="2" fillId="0" borderId="14" xfId="0" applyFont="1" applyFill="1" applyBorder="1" applyAlignment="1" applyProtection="1">
      <alignment horizontal="left" vertical="center"/>
      <protection locked="0"/>
    </xf>
    <xf numFmtId="0" fontId="42" fillId="0" borderId="0" xfId="0" applyFont="1"/>
    <xf numFmtId="0" fontId="11" fillId="0" borderId="10" xfId="0" applyFont="1" applyBorder="1" applyAlignment="1" applyProtection="1">
      <alignment horizontal="center"/>
    </xf>
    <xf numFmtId="2" fontId="11" fillId="0" borderId="10" xfId="0" applyNumberFormat="1" applyFont="1" applyBorder="1" applyAlignment="1" applyProtection="1">
      <alignment horizontal="left"/>
    </xf>
    <xf numFmtId="0" fontId="43" fillId="0" borderId="0" xfId="0" applyFont="1" applyProtection="1">
      <protection locked="0"/>
    </xf>
    <xf numFmtId="164" fontId="22" fillId="0" borderId="0" xfId="0" applyNumberFormat="1" applyFont="1" applyAlignment="1" applyProtection="1">
      <alignment horizontal="left" vertical="top" wrapText="1"/>
    </xf>
    <xf numFmtId="0" fontId="5" fillId="0" borderId="0" xfId="0" applyFont="1" applyBorder="1" applyProtection="1"/>
    <xf numFmtId="49" fontId="31" fillId="0" borderId="0" xfId="0" applyNumberFormat="1" applyFont="1" applyFill="1" applyBorder="1" applyAlignment="1">
      <alignment horizontal="center" vertical="center"/>
    </xf>
    <xf numFmtId="49" fontId="0" fillId="0" borderId="0" xfId="0" applyNumberFormat="1" applyFill="1" applyBorder="1" applyProtection="1">
      <protection locked="0"/>
    </xf>
    <xf numFmtId="0" fontId="5" fillId="0" borderId="0" xfId="0" applyFont="1" applyBorder="1" applyAlignment="1" applyProtection="1">
      <alignment horizontal="right"/>
    </xf>
    <xf numFmtId="0" fontId="35" fillId="0" borderId="0" xfId="0" applyFont="1" applyFill="1" applyBorder="1" applyAlignment="1" applyProtection="1">
      <alignment horizontal="center" vertical="center"/>
    </xf>
    <xf numFmtId="0" fontId="5" fillId="0" borderId="4" xfId="0" applyFont="1" applyBorder="1" applyAlignment="1" applyProtection="1">
      <alignment horizontal="left" vertical="center"/>
    </xf>
    <xf numFmtId="0" fontId="10" fillId="0" borderId="0" xfId="0" applyFont="1" applyFill="1" applyBorder="1" applyAlignment="1" applyProtection="1">
      <alignment horizontal="center"/>
    </xf>
    <xf numFmtId="0" fontId="5" fillId="0" borderId="0" xfId="0" applyFont="1" applyAlignment="1" applyProtection="1">
      <alignment vertical="center"/>
    </xf>
    <xf numFmtId="0" fontId="0" fillId="0" borderId="0" xfId="0" applyFill="1" applyBorder="1" applyAlignment="1" applyProtection="1"/>
    <xf numFmtId="0" fontId="0" fillId="0" borderId="0" xfId="0" applyFill="1"/>
    <xf numFmtId="49" fontId="44" fillId="0" borderId="0" xfId="0" applyNumberFormat="1" applyFont="1" applyFill="1" applyBorder="1" applyAlignment="1" applyProtection="1">
      <alignment horizontal="center"/>
    </xf>
    <xf numFmtId="0" fontId="29" fillId="0" borderId="3" xfId="0" applyFont="1" applyFill="1" applyBorder="1" applyAlignment="1" applyProtection="1">
      <alignment horizontal="center" vertical="center"/>
    </xf>
    <xf numFmtId="2" fontId="0" fillId="0" borderId="13" xfId="0" applyNumberFormat="1" applyFill="1" applyBorder="1" applyAlignment="1" applyProtection="1">
      <alignment horizontal="center"/>
      <protection locked="0"/>
    </xf>
    <xf numFmtId="0" fontId="0" fillId="0" borderId="14" xfId="0" applyFill="1" applyBorder="1" applyAlignment="1" applyProtection="1">
      <alignment horizontal="left"/>
      <protection locked="0"/>
    </xf>
    <xf numFmtId="0" fontId="5" fillId="0" borderId="0" xfId="0" applyFont="1" applyFill="1" applyBorder="1" applyAlignment="1" applyProtection="1">
      <alignment horizontal="center" vertical="center" wrapText="1"/>
    </xf>
    <xf numFmtId="0" fontId="0" fillId="0" borderId="0" xfId="0" applyAlignment="1" applyProtection="1">
      <alignment vertical="center"/>
    </xf>
    <xf numFmtId="0" fontId="5" fillId="0" borderId="0" xfId="0" applyFont="1" applyFill="1" applyBorder="1" applyAlignment="1" applyProtection="1">
      <alignment horizontal="left" vertical="center" wrapText="1"/>
    </xf>
    <xf numFmtId="49" fontId="0" fillId="0" borderId="10" xfId="0" applyNumberFormat="1" applyFill="1" applyBorder="1" applyAlignment="1" applyProtection="1">
      <alignment horizontal="center"/>
      <protection locked="0"/>
    </xf>
    <xf numFmtId="0" fontId="31" fillId="0" borderId="0" xfId="0" applyFont="1" applyFill="1" applyBorder="1" applyProtection="1"/>
    <xf numFmtId="0" fontId="8" fillId="2" borderId="15" xfId="0" applyFont="1" applyFill="1" applyBorder="1" applyAlignment="1" applyProtection="1">
      <alignment horizontal="center" wrapText="1"/>
    </xf>
    <xf numFmtId="0" fontId="11" fillId="0" borderId="0" xfId="0" applyFont="1" applyFill="1" applyBorder="1" applyAlignment="1" applyProtection="1">
      <alignment horizontal="right"/>
    </xf>
    <xf numFmtId="49" fontId="5" fillId="0" borderId="10" xfId="0" applyNumberFormat="1" applyFont="1" applyFill="1" applyBorder="1" applyAlignment="1" applyProtection="1">
      <alignment horizontal="center"/>
      <protection locked="0"/>
    </xf>
    <xf numFmtId="0" fontId="27" fillId="3" borderId="15" xfId="0" applyFont="1" applyFill="1" applyBorder="1" applyAlignment="1" applyProtection="1">
      <alignment horizontal="center" vertical="center" wrapText="1"/>
    </xf>
    <xf numFmtId="0" fontId="7" fillId="0" borderId="0" xfId="0" applyFont="1" applyProtection="1"/>
    <xf numFmtId="0" fontId="14" fillId="0" borderId="0" xfId="1" applyFill="1" applyBorder="1" applyAlignment="1" applyProtection="1">
      <protection locked="0"/>
    </xf>
    <xf numFmtId="0" fontId="29" fillId="0" borderId="0" xfId="0" applyFont="1" applyFill="1" applyBorder="1" applyAlignment="1" applyProtection="1">
      <alignment horizontal="center" wrapText="1"/>
    </xf>
    <xf numFmtId="0" fontId="46" fillId="0" borderId="0" xfId="0" applyFont="1" applyBorder="1" applyAlignment="1" applyProtection="1">
      <alignment horizontal="left" vertical="center" wrapText="1"/>
    </xf>
    <xf numFmtId="0" fontId="46" fillId="0" borderId="0" xfId="0" applyFont="1" applyFill="1" applyBorder="1" applyAlignment="1" applyProtection="1">
      <alignment vertical="top" wrapText="1"/>
    </xf>
    <xf numFmtId="0" fontId="46" fillId="0" borderId="0" xfId="0" applyFont="1" applyFill="1" applyBorder="1" applyAlignment="1" applyProtection="1">
      <alignment vertical="top" wrapText="1"/>
    </xf>
    <xf numFmtId="0" fontId="2" fillId="0" borderId="0" xfId="0" applyFont="1" applyBorder="1" applyAlignment="1" applyProtection="1">
      <alignment horizontal="center" wrapText="1"/>
    </xf>
    <xf numFmtId="0" fontId="3" fillId="0" borderId="0" xfId="0" applyFont="1" applyFill="1" applyBorder="1" applyAlignment="1" applyProtection="1">
      <alignment horizontal="center" wrapText="1"/>
    </xf>
    <xf numFmtId="0" fontId="4" fillId="0" borderId="0" xfId="0" applyFont="1" applyBorder="1" applyAlignment="1" applyProtection="1">
      <alignment horizontal="center"/>
    </xf>
    <xf numFmtId="0" fontId="19" fillId="0" borderId="0" xfId="0" applyFont="1" applyBorder="1" applyAlignment="1" applyProtection="1">
      <alignment horizontal="center"/>
    </xf>
    <xf numFmtId="0" fontId="11" fillId="0" borderId="0" xfId="0" applyFont="1" applyFill="1" applyBorder="1" applyAlignment="1" applyProtection="1">
      <alignment vertical="top" wrapText="1"/>
    </xf>
    <xf numFmtId="0" fontId="7" fillId="0" borderId="0" xfId="0" applyFont="1" applyBorder="1" applyAlignment="1" applyProtection="1"/>
    <xf numFmtId="0" fontId="11" fillId="0" borderId="0" xfId="0" applyFont="1" applyFill="1" applyBorder="1" applyAlignment="1" applyProtection="1">
      <alignment vertical="top"/>
    </xf>
    <xf numFmtId="2" fontId="11" fillId="0" borderId="0" xfId="0" applyNumberFormat="1" applyFont="1" applyFill="1" applyBorder="1" applyAlignment="1" applyProtection="1">
      <alignment horizontal="left" vertical="top" wrapText="1"/>
    </xf>
    <xf numFmtId="0" fontId="47" fillId="0" borderId="0" xfId="0" applyFont="1" applyProtection="1"/>
    <xf numFmtId="0" fontId="38" fillId="0" borderId="0" xfId="1" applyFont="1" applyFill="1" applyBorder="1" applyAlignment="1" applyProtection="1">
      <protection locked="0"/>
    </xf>
    <xf numFmtId="49" fontId="11" fillId="0" borderId="0" xfId="0" applyNumberFormat="1" applyFont="1" applyFill="1" applyBorder="1" applyAlignment="1" applyProtection="1"/>
    <xf numFmtId="49" fontId="11" fillId="0" borderId="0" xfId="0" applyNumberFormat="1" applyFont="1" applyFill="1" applyBorder="1" applyAlignment="1" applyProtection="1">
      <alignment horizontal="right"/>
    </xf>
    <xf numFmtId="0" fontId="39" fillId="0" borderId="0" xfId="0" applyFont="1" applyFill="1" applyBorder="1" applyAlignment="1" applyProtection="1">
      <alignment shrinkToFit="1"/>
    </xf>
    <xf numFmtId="0" fontId="5" fillId="0" borderId="4" xfId="0" applyFont="1" applyBorder="1" applyAlignment="1" applyProtection="1">
      <alignment horizontal="right"/>
    </xf>
    <xf numFmtId="49" fontId="2" fillId="0" borderId="3" xfId="0" applyNumberFormat="1" applyFont="1" applyFill="1" applyBorder="1" applyAlignment="1" applyProtection="1">
      <alignment horizontal="center"/>
      <protection locked="0"/>
    </xf>
    <xf numFmtId="49" fontId="2" fillId="0" borderId="3" xfId="0" applyNumberFormat="1" applyFont="1" applyFill="1" applyBorder="1" applyAlignment="1" applyProtection="1">
      <alignment horizontal="center" vertical="top" wrapText="1"/>
      <protection locked="0"/>
    </xf>
    <xf numFmtId="2" fontId="0" fillId="0" borderId="0" xfId="0" applyNumberFormat="1" applyFill="1" applyBorder="1" applyAlignment="1" applyProtection="1">
      <alignment horizontal="center"/>
      <protection locked="0"/>
    </xf>
    <xf numFmtId="0" fontId="5" fillId="0" borderId="0" xfId="0" applyFont="1" applyFill="1" applyBorder="1" applyAlignment="1" applyProtection="1">
      <alignment horizontal="left"/>
      <protection locked="0"/>
    </xf>
    <xf numFmtId="0" fontId="5" fillId="2" borderId="11" xfId="0" applyFont="1" applyFill="1" applyBorder="1" applyProtection="1"/>
    <xf numFmtId="0" fontId="5" fillId="2" borderId="15" xfId="0" applyFont="1" applyFill="1" applyBorder="1" applyAlignment="1" applyProtection="1">
      <alignment vertical="top" wrapText="1"/>
    </xf>
    <xf numFmtId="0" fontId="0" fillId="0" borderId="0" xfId="0" applyFill="1" applyBorder="1" applyAlignment="1" applyProtection="1">
      <alignment horizontal="left"/>
      <protection locked="0"/>
    </xf>
    <xf numFmtId="0" fontId="5" fillId="4" borderId="0" xfId="0" applyFont="1" applyFill="1" applyBorder="1"/>
    <xf numFmtId="0" fontId="5" fillId="0" borderId="0" xfId="0" applyFont="1" applyAlignment="1">
      <alignment horizontal="left"/>
    </xf>
    <xf numFmtId="0" fontId="0" fillId="0" borderId="0" xfId="0" applyAlignment="1">
      <alignment horizontal="left"/>
    </xf>
    <xf numFmtId="0" fontId="0" fillId="0" borderId="8" xfId="0" applyNumberFormat="1" applyFill="1" applyBorder="1" applyAlignment="1" applyProtection="1">
      <alignment horizontal="center"/>
      <protection locked="0"/>
    </xf>
    <xf numFmtId="0" fontId="0" fillId="0" borderId="8" xfId="0" applyFill="1" applyBorder="1" applyAlignment="1" applyProtection="1">
      <alignment horizontal="left"/>
      <protection locked="0"/>
    </xf>
    <xf numFmtId="165" fontId="0" fillId="0" borderId="0" xfId="0" applyNumberFormat="1"/>
    <xf numFmtId="0" fontId="2" fillId="0" borderId="0" xfId="0" applyFont="1" applyFill="1" applyBorder="1" applyAlignment="1" applyProtection="1">
      <alignment horizontal="center" wrapText="1"/>
    </xf>
    <xf numFmtId="165" fontId="0" fillId="2" borderId="7" xfId="0" applyNumberFormat="1" applyFill="1" applyBorder="1" applyAlignment="1" applyProtection="1">
      <alignment horizontal="center"/>
      <protection locked="0"/>
    </xf>
    <xf numFmtId="0" fontId="42" fillId="0" borderId="0" xfId="0" applyFont="1" applyBorder="1" applyAlignment="1" applyProtection="1">
      <alignment horizontal="left" vertical="center" wrapText="1"/>
    </xf>
    <xf numFmtId="0" fontId="46" fillId="2" borderId="2"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0" fillId="2" borderId="3" xfId="0" applyFill="1" applyBorder="1"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42" fillId="0" borderId="0" xfId="0" applyFont="1" applyAlignment="1">
      <alignment horizontal="left"/>
    </xf>
    <xf numFmtId="0" fontId="5" fillId="0" borderId="0" xfId="0" applyFont="1" applyFill="1"/>
    <xf numFmtId="0" fontId="5" fillId="0" borderId="0" xfId="0" applyFont="1" applyFill="1" applyAlignment="1">
      <alignment horizontal="left"/>
    </xf>
    <xf numFmtId="0" fontId="7" fillId="0" borderId="0" xfId="0" applyFont="1" applyFill="1" applyBorder="1" applyProtection="1"/>
    <xf numFmtId="2" fontId="11" fillId="0" borderId="0" xfId="0" applyNumberFormat="1" applyFont="1" applyFill="1" applyBorder="1" applyAlignment="1" applyProtection="1">
      <alignment horizontal="center" vertical="top" wrapText="1"/>
    </xf>
    <xf numFmtId="0" fontId="11" fillId="0" borderId="0"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2" fontId="0" fillId="0" borderId="0" xfId="0" applyNumberFormat="1" applyFill="1"/>
    <xf numFmtId="0" fontId="10"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42" fillId="0" borderId="0" xfId="0" applyFont="1" applyBorder="1" applyAlignment="1" applyProtection="1">
      <alignment horizontal="left" vertical="center" wrapText="1"/>
    </xf>
    <xf numFmtId="0" fontId="46" fillId="0" borderId="0" xfId="0" applyFont="1" applyBorder="1" applyAlignment="1" applyProtection="1">
      <alignment horizontal="right"/>
    </xf>
    <xf numFmtId="0" fontId="30" fillId="0" borderId="0" xfId="1" applyFont="1" applyFill="1" applyBorder="1" applyAlignment="1" applyProtection="1">
      <alignment horizontal="center"/>
    </xf>
    <xf numFmtId="0" fontId="11" fillId="0" borderId="0" xfId="0" applyFont="1" applyBorder="1" applyAlignment="1" applyProtection="1">
      <alignment horizontal="left" vertical="center" wrapText="1"/>
    </xf>
    <xf numFmtId="0" fontId="5" fillId="0" borderId="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shrinkToFit="1"/>
      <protection locked="0"/>
    </xf>
    <xf numFmtId="0" fontId="2" fillId="0" borderId="4" xfId="0" applyFont="1" applyFill="1" applyBorder="1" applyAlignment="1" applyProtection="1">
      <alignment vertical="center"/>
    </xf>
    <xf numFmtId="0" fontId="5" fillId="0" borderId="0" xfId="0" applyFont="1" applyFill="1" applyBorder="1" applyAlignment="1" applyProtection="1">
      <alignment horizontal="right"/>
    </xf>
    <xf numFmtId="0" fontId="0" fillId="3" borderId="14" xfId="0" applyFill="1" applyBorder="1" applyAlignment="1" applyProtection="1">
      <alignment horizontal="left"/>
      <protection locked="0"/>
    </xf>
    <xf numFmtId="0" fontId="46" fillId="2" borderId="9"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0" fillId="0" borderId="20" xfId="0" applyBorder="1" applyAlignment="1" applyProtection="1">
      <alignment horizontal="center"/>
    </xf>
    <xf numFmtId="2" fontId="0" fillId="0" borderId="21" xfId="0" applyNumberFormat="1" applyBorder="1" applyAlignment="1" applyProtection="1">
      <alignment horizontal="center"/>
    </xf>
    <xf numFmtId="0" fontId="19" fillId="0" borderId="3" xfId="0" applyFont="1" applyFill="1" applyBorder="1" applyAlignment="1" applyProtection="1">
      <alignment horizontal="right" vertical="center"/>
    </xf>
    <xf numFmtId="2" fontId="42" fillId="0" borderId="31" xfId="0" applyNumberFormat="1" applyFont="1" applyFill="1" applyBorder="1" applyAlignment="1" applyProtection="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5" fillId="0" borderId="25" xfId="0" applyFont="1" applyFill="1" applyBorder="1" applyAlignment="1" applyProtection="1">
      <alignment horizontal="left"/>
    </xf>
    <xf numFmtId="2" fontId="0" fillId="2" borderId="27" xfId="0" applyNumberFormat="1" applyFill="1" applyBorder="1" applyAlignment="1" applyProtection="1">
      <alignment horizontal="center"/>
      <protection locked="0"/>
    </xf>
    <xf numFmtId="0" fontId="5" fillId="3" borderId="28" xfId="0" applyFont="1" applyFill="1" applyBorder="1" applyAlignment="1" applyProtection="1">
      <alignment horizontal="left"/>
      <protection locked="0"/>
    </xf>
    <xf numFmtId="0" fontId="5" fillId="0" borderId="26" xfId="0" applyFont="1" applyFill="1" applyBorder="1" applyAlignment="1" applyProtection="1">
      <alignment horizontal="left"/>
    </xf>
    <xf numFmtId="2" fontId="0" fillId="2" borderId="29" xfId="0" applyNumberFormat="1" applyFill="1" applyBorder="1" applyAlignment="1" applyProtection="1">
      <alignment horizontal="center"/>
      <protection locked="0"/>
    </xf>
    <xf numFmtId="0" fontId="5" fillId="3" borderId="30" xfId="0" applyFont="1" applyFill="1" applyBorder="1" applyAlignment="1" applyProtection="1">
      <alignment horizontal="left"/>
      <protection locked="0"/>
    </xf>
    <xf numFmtId="0" fontId="7" fillId="0" borderId="0" xfId="0" applyFont="1" applyFill="1" applyBorder="1" applyAlignment="1" applyProtection="1">
      <alignment horizontal="right"/>
      <protection locked="0"/>
    </xf>
    <xf numFmtId="0" fontId="45" fillId="0" borderId="0" xfId="0" applyFont="1" applyProtection="1">
      <protection locked="0"/>
    </xf>
    <xf numFmtId="0" fontId="5" fillId="0" borderId="0" xfId="0" applyFont="1" applyAlignment="1" applyProtection="1">
      <alignment wrapText="1"/>
      <protection locked="0"/>
    </xf>
    <xf numFmtId="0" fontId="0" fillId="0" borderId="4" xfId="0" applyBorder="1" applyAlignment="1" applyProtection="1">
      <alignment horizontal="left"/>
    </xf>
    <xf numFmtId="0" fontId="0" fillId="0" borderId="4" xfId="0" applyFill="1" applyBorder="1" applyAlignment="1" applyProtection="1">
      <alignment horizontal="left"/>
    </xf>
    <xf numFmtId="49" fontId="47" fillId="0" borderId="0" xfId="0" applyNumberFormat="1" applyFont="1" applyFill="1" applyBorder="1" applyAlignment="1" applyProtection="1"/>
    <xf numFmtId="0" fontId="5" fillId="0" borderId="0" xfId="0" applyFont="1" applyFill="1" applyBorder="1" applyProtection="1"/>
    <xf numFmtId="0" fontId="10" fillId="0" borderId="0" xfId="0" applyFont="1" applyBorder="1" applyAlignment="1" applyProtection="1">
      <alignment horizontal="left"/>
    </xf>
    <xf numFmtId="0" fontId="0" fillId="0" borderId="0" xfId="0" applyFill="1" applyBorder="1" applyAlignment="1" applyProtection="1">
      <alignment horizontal="left"/>
    </xf>
    <xf numFmtId="0" fontId="8" fillId="0" borderId="0" xfId="0" applyFont="1" applyBorder="1" applyProtection="1"/>
    <xf numFmtId="0" fontId="7" fillId="0" borderId="8" xfId="0" applyFont="1" applyFill="1" applyBorder="1" applyAlignment="1" applyProtection="1">
      <alignment horizontal="center"/>
    </xf>
    <xf numFmtId="0" fontId="1" fillId="0" borderId="0" xfId="0" applyFont="1" applyProtection="1"/>
    <xf numFmtId="0" fontId="1" fillId="0" borderId="0" xfId="0" applyFont="1" applyFill="1" applyBorder="1" applyProtection="1"/>
    <xf numFmtId="0" fontId="2" fillId="0" borderId="0" xfId="0" applyFont="1" applyFill="1" applyBorder="1" applyAlignment="1" applyProtection="1">
      <alignment horizontal="center" vertical="center" wrapText="1"/>
    </xf>
    <xf numFmtId="0" fontId="7" fillId="0" borderId="4" xfId="0" applyFont="1" applyBorder="1" applyAlignment="1" applyProtection="1">
      <alignment horizontal="right"/>
    </xf>
    <xf numFmtId="0" fontId="1" fillId="0" borderId="0" xfId="0" applyFont="1" applyBorder="1" applyProtection="1"/>
    <xf numFmtId="0" fontId="7" fillId="0" borderId="0" xfId="0" applyFont="1" applyFill="1" applyBorder="1" applyAlignment="1" applyProtection="1">
      <alignment horizontal="center"/>
    </xf>
    <xf numFmtId="0" fontId="0" fillId="6" borderId="3" xfId="0" applyFill="1" applyBorder="1" applyAlignment="1">
      <alignment vertical="center"/>
    </xf>
    <xf numFmtId="0" fontId="0" fillId="6" borderId="0" xfId="0" applyFill="1" applyBorder="1" applyAlignment="1">
      <alignment vertical="center"/>
    </xf>
    <xf numFmtId="0" fontId="0" fillId="6" borderId="0" xfId="0" applyFill="1" applyProtection="1"/>
    <xf numFmtId="0" fontId="0" fillId="6" borderId="0" xfId="0" applyFill="1" applyBorder="1" applyAlignment="1" applyProtection="1"/>
    <xf numFmtId="0" fontId="0" fillId="6" borderId="0" xfId="0" applyFill="1" applyBorder="1" applyProtection="1"/>
    <xf numFmtId="0" fontId="16" fillId="6" borderId="0" xfId="0" applyFont="1" applyFill="1" applyBorder="1" applyProtection="1"/>
    <xf numFmtId="0" fontId="10" fillId="6" borderId="10" xfId="0" applyFont="1" applyFill="1" applyBorder="1" applyAlignment="1" applyProtection="1">
      <alignment horizontal="center"/>
    </xf>
    <xf numFmtId="0" fontId="32" fillId="6" borderId="10" xfId="0" applyFont="1" applyFill="1" applyBorder="1" applyAlignment="1" applyProtection="1">
      <alignment horizontal="center"/>
    </xf>
    <xf numFmtId="0" fontId="0" fillId="6" borderId="8" xfId="0" applyFill="1" applyBorder="1" applyAlignment="1" applyProtection="1">
      <alignment horizontal="left"/>
    </xf>
    <xf numFmtId="0" fontId="16" fillId="6" borderId="0" xfId="0" applyFont="1" applyFill="1" applyBorder="1" applyAlignment="1" applyProtection="1">
      <alignment horizontal="left" vertical="center"/>
    </xf>
    <xf numFmtId="0" fontId="5" fillId="6" borderId="0" xfId="0" applyFont="1" applyFill="1" applyBorder="1" applyAlignment="1" applyProtection="1">
      <alignment horizontal="left" vertical="center"/>
    </xf>
    <xf numFmtId="0" fontId="4" fillId="6" borderId="0" xfId="0" applyFont="1" applyFill="1" applyBorder="1" applyAlignment="1" applyProtection="1">
      <alignment horizontal="center"/>
    </xf>
    <xf numFmtId="0" fontId="16" fillId="6" borderId="0" xfId="0" applyFont="1" applyFill="1" applyBorder="1" applyAlignment="1" applyProtection="1">
      <alignment horizontal="left"/>
    </xf>
    <xf numFmtId="0" fontId="6" fillId="6" borderId="0" xfId="0" applyFont="1" applyFill="1" applyBorder="1" applyAlignment="1" applyProtection="1">
      <alignment horizontal="center"/>
    </xf>
    <xf numFmtId="1" fontId="1" fillId="0" borderId="0" xfId="0" applyNumberFormat="1" applyFont="1" applyAlignment="1">
      <alignment horizontal="center"/>
    </xf>
    <xf numFmtId="0" fontId="1" fillId="0" borderId="0" xfId="0" applyFont="1" applyFill="1" applyBorder="1" applyAlignment="1" applyProtection="1">
      <alignment horizontal="left"/>
    </xf>
    <xf numFmtId="0" fontId="5" fillId="0" borderId="0" xfId="0" applyFont="1" applyBorder="1" applyAlignment="1" applyProtection="1">
      <alignment horizontal="left" wrapText="1"/>
    </xf>
    <xf numFmtId="0" fontId="5" fillId="0" borderId="22" xfId="0" applyFont="1" applyBorder="1" applyAlignment="1" applyProtection="1">
      <alignment vertical="center"/>
      <protection locked="0"/>
    </xf>
    <xf numFmtId="0" fontId="0" fillId="0" borderId="23" xfId="0" applyBorder="1" applyAlignment="1" applyProtection="1">
      <alignment vertical="center"/>
      <protection locked="0"/>
    </xf>
    <xf numFmtId="0" fontId="0" fillId="0" borderId="24" xfId="0" applyBorder="1" applyAlignment="1" applyProtection="1">
      <alignment vertical="center"/>
      <protection locked="0"/>
    </xf>
    <xf numFmtId="49" fontId="0" fillId="0" borderId="0" xfId="0" applyNumberFormat="1" applyFill="1" applyBorder="1" applyProtection="1">
      <protection locked="0"/>
    </xf>
    <xf numFmtId="0" fontId="7" fillId="2" borderId="1" xfId="0" applyFont="1" applyFill="1" applyBorder="1" applyProtection="1"/>
    <xf numFmtId="0" fontId="7" fillId="2" borderId="9" xfId="0" applyFont="1" applyFill="1" applyBorder="1" applyProtection="1"/>
    <xf numFmtId="0" fontId="7" fillId="2" borderId="2" xfId="0" applyFont="1" applyFill="1" applyBorder="1" applyProtection="1"/>
    <xf numFmtId="0" fontId="2" fillId="2" borderId="14" xfId="0" applyFont="1" applyFill="1" applyBorder="1" applyProtection="1"/>
    <xf numFmtId="0" fontId="2" fillId="2" borderId="10" xfId="0" applyFont="1" applyFill="1" applyBorder="1" applyProtection="1"/>
    <xf numFmtId="0" fontId="2" fillId="2" borderId="13" xfId="0" applyFont="1" applyFill="1" applyBorder="1" applyProtection="1"/>
    <xf numFmtId="0" fontId="5" fillId="0" borderId="16"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5" fillId="0" borderId="16" xfId="0" applyFont="1"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5" fillId="0" borderId="16"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5" fillId="0" borderId="18" xfId="0" applyFont="1" applyFill="1" applyBorder="1" applyAlignment="1" applyProtection="1">
      <alignment horizontal="left" vertical="center" shrinkToFit="1"/>
      <protection locked="0"/>
    </xf>
    <xf numFmtId="0" fontId="11" fillId="0" borderId="0" xfId="0" applyFont="1" applyBorder="1" applyAlignment="1" applyProtection="1">
      <alignment horizontal="left" vertical="center" wrapText="1"/>
    </xf>
    <xf numFmtId="0" fontId="11" fillId="0" borderId="0" xfId="0" applyFont="1" applyAlignment="1" applyProtection="1">
      <alignment horizontal="left" vertical="top" wrapText="1"/>
    </xf>
    <xf numFmtId="0" fontId="10" fillId="0" borderId="0" xfId="0" applyFont="1" applyBorder="1" applyProtection="1"/>
    <xf numFmtId="0" fontId="47" fillId="0" borderId="19" xfId="0" applyNumberFormat="1" applyFont="1" applyFill="1" applyBorder="1" applyAlignment="1" applyProtection="1"/>
    <xf numFmtId="0" fontId="47" fillId="0" borderId="0" xfId="0" applyNumberFormat="1" applyFont="1" applyFill="1" applyBorder="1" applyAlignment="1" applyProtection="1"/>
    <xf numFmtId="0" fontId="47" fillId="0" borderId="19" xfId="0" applyFont="1" applyFill="1" applyBorder="1" applyProtection="1"/>
    <xf numFmtId="0" fontId="47" fillId="0" borderId="0" xfId="0" applyFont="1" applyFill="1" applyBorder="1" applyProtection="1"/>
    <xf numFmtId="0" fontId="5" fillId="0" borderId="32"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0" fontId="5" fillId="0" borderId="0" xfId="0" applyFont="1" applyBorder="1" applyAlignment="1" applyProtection="1">
      <alignment horizontal="left" vertical="center"/>
    </xf>
    <xf numFmtId="0" fontId="2" fillId="0" borderId="3" xfId="0" applyFont="1" applyBorder="1" applyProtection="1"/>
    <xf numFmtId="0" fontId="2" fillId="0" borderId="0" xfId="0" applyFont="1" applyBorder="1" applyProtection="1"/>
    <xf numFmtId="0" fontId="5" fillId="0" borderId="0" xfId="0" applyFont="1" applyBorder="1" applyProtection="1"/>
    <xf numFmtId="0" fontId="5" fillId="0" borderId="0" xfId="0" applyFont="1" applyFill="1" applyBorder="1" applyAlignment="1" applyProtection="1">
      <alignment horizontal="left" vertical="center"/>
    </xf>
    <xf numFmtId="0" fontId="42" fillId="0" borderId="0" xfId="0" applyFont="1" applyBorder="1" applyAlignment="1" applyProtection="1">
      <alignment horizontal="left" vertical="center" wrapText="1"/>
    </xf>
    <xf numFmtId="0" fontId="5" fillId="0" borderId="0" xfId="0" applyFont="1" applyFill="1" applyBorder="1" applyAlignment="1" applyProtection="1">
      <alignment horizontal="center" wrapText="1"/>
    </xf>
    <xf numFmtId="0" fontId="5" fillId="0" borderId="0" xfId="0" applyFont="1" applyFill="1" applyBorder="1" applyProtection="1"/>
    <xf numFmtId="0" fontId="5" fillId="0" borderId="4" xfId="0" applyFont="1" applyBorder="1" applyProtection="1"/>
    <xf numFmtId="0" fontId="5" fillId="0" borderId="0" xfId="0" applyFont="1" applyFill="1" applyBorder="1" applyAlignment="1" applyProtection="1">
      <alignment horizontal="left" vertical="center" wrapText="1"/>
    </xf>
    <xf numFmtId="0" fontId="5" fillId="5" borderId="14" xfId="0"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7" fillId="2" borderId="5" xfId="0" applyFont="1" applyFill="1" applyBorder="1" applyProtection="1"/>
    <xf numFmtId="0" fontId="7" fillId="2" borderId="8" xfId="0" applyFont="1" applyFill="1" applyBorder="1" applyProtection="1"/>
    <xf numFmtId="0" fontId="7" fillId="2" borderId="6" xfId="0" applyFont="1" applyFill="1" applyBorder="1" applyProtection="1"/>
    <xf numFmtId="0" fontId="7" fillId="2" borderId="14" xfId="0" applyFont="1" applyFill="1" applyBorder="1" applyProtection="1"/>
    <xf numFmtId="0" fontId="7" fillId="2" borderId="10" xfId="0" applyFont="1" applyFill="1" applyBorder="1" applyProtection="1"/>
    <xf numFmtId="0" fontId="7" fillId="2" borderId="13" xfId="0" applyFont="1" applyFill="1" applyBorder="1" applyProtection="1"/>
    <xf numFmtId="0" fontId="42" fillId="0" borderId="0" xfId="0" applyFont="1" applyFill="1" applyBorder="1" applyAlignment="1" applyProtection="1">
      <alignment horizontal="center"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48" fillId="2" borderId="1" xfId="0" applyFont="1" applyFill="1" applyBorder="1" applyAlignment="1" applyProtection="1">
      <alignment horizontal="left" vertical="center" wrapText="1"/>
    </xf>
    <xf numFmtId="0" fontId="48" fillId="2" borderId="9"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36" fillId="0" borderId="0" xfId="0" applyFont="1" applyAlignment="1" applyProtection="1">
      <alignment horizontal="left" vertical="top" wrapText="1"/>
    </xf>
    <xf numFmtId="0" fontId="49" fillId="0" borderId="0" xfId="0" applyFont="1" applyAlignment="1" applyProtection="1">
      <alignment horizontal="left" vertical="top" wrapText="1"/>
    </xf>
    <xf numFmtId="0" fontId="38" fillId="0" borderId="0" xfId="1" applyFont="1" applyFill="1" applyBorder="1" applyAlignment="1" applyProtection="1">
      <alignment horizontal="left" vertical="center" wrapText="1"/>
      <protection locked="0"/>
    </xf>
    <xf numFmtId="0" fontId="7" fillId="2" borderId="3" xfId="0" applyFont="1" applyFill="1" applyBorder="1" applyProtection="1"/>
    <xf numFmtId="0" fontId="7" fillId="2" borderId="0" xfId="0" applyFont="1" applyFill="1" applyBorder="1" applyProtection="1"/>
    <xf numFmtId="0" fontId="7" fillId="2" borderId="4" xfId="0" applyFont="1" applyFill="1" applyBorder="1" applyProtection="1"/>
    <xf numFmtId="0" fontId="14" fillId="0" borderId="0" xfId="1" applyFill="1" applyBorder="1" applyAlignment="1" applyProtection="1">
      <alignment horizontal="center" vertical="center"/>
      <protection locked="0"/>
    </xf>
    <xf numFmtId="0" fontId="7" fillId="0" borderId="0" xfId="0" applyFont="1" applyProtection="1"/>
    <xf numFmtId="0" fontId="22" fillId="0" borderId="0" xfId="0" applyFont="1" applyFill="1" applyBorder="1" applyAlignment="1" applyProtection="1">
      <alignment vertical="top" wrapText="1"/>
    </xf>
    <xf numFmtId="0" fontId="7" fillId="0" borderId="0" xfId="0" applyFont="1" applyFill="1" applyBorder="1" applyAlignment="1" applyProtection="1"/>
    <xf numFmtId="0" fontId="7" fillId="0" borderId="0" xfId="0" applyFont="1" applyFill="1" applyBorder="1" applyAlignment="1" applyProtection="1">
      <alignment horizontal="left" vertical="top"/>
    </xf>
    <xf numFmtId="0" fontId="11" fillId="0" borderId="3" xfId="0" applyFont="1" applyFill="1" applyBorder="1" applyAlignment="1" applyProtection="1">
      <alignment vertical="top" wrapText="1"/>
    </xf>
    <xf numFmtId="0" fontId="11" fillId="0" borderId="0" xfId="0" applyFont="1" applyFill="1" applyBorder="1" applyAlignment="1" applyProtection="1">
      <alignment vertical="top" wrapText="1"/>
    </xf>
    <xf numFmtId="164" fontId="22" fillId="0" borderId="0" xfId="0" applyNumberFormat="1" applyFont="1" applyAlignment="1" applyProtection="1">
      <alignment horizontal="left" vertical="top" wrapText="1"/>
    </xf>
    <xf numFmtId="0" fontId="5" fillId="0" borderId="0" xfId="0" applyFont="1" applyFill="1" applyBorder="1" applyAlignment="1" applyProtection="1">
      <alignment horizontal="left"/>
    </xf>
    <xf numFmtId="0" fontId="2" fillId="0" borderId="0" xfId="0" applyFont="1" applyFill="1" applyBorder="1" applyAlignment="1" applyProtection="1">
      <alignment shrinkToFit="1"/>
    </xf>
    <xf numFmtId="0" fontId="46" fillId="0" borderId="0" xfId="0" applyFont="1" applyFill="1" applyBorder="1" applyAlignment="1" applyProtection="1">
      <alignment vertical="top" wrapText="1"/>
    </xf>
    <xf numFmtId="0" fontId="25" fillId="0" borderId="0" xfId="0" applyFont="1" applyBorder="1" applyAlignment="1">
      <alignment vertical="center" wrapText="1"/>
    </xf>
    <xf numFmtId="0" fontId="7" fillId="0" borderId="0" xfId="0" applyFont="1" applyBorder="1" applyAlignment="1" applyProtection="1">
      <alignment vertical="center" wrapText="1"/>
    </xf>
    <xf numFmtId="49" fontId="47" fillId="0" borderId="0" xfId="0" applyNumberFormat="1" applyFont="1" applyFill="1" applyBorder="1" applyAlignment="1" applyProtection="1"/>
    <xf numFmtId="0" fontId="35" fillId="6" borderId="9" xfId="0" applyFont="1" applyFill="1" applyBorder="1" applyAlignment="1">
      <alignment horizontal="center" vertical="center"/>
    </xf>
    <xf numFmtId="0" fontId="35" fillId="6" borderId="0" xfId="0" applyFont="1" applyFill="1" applyBorder="1" applyAlignment="1">
      <alignment horizontal="center" vertical="center"/>
    </xf>
    <xf numFmtId="0" fontId="34" fillId="6" borderId="9" xfId="0" applyFont="1" applyFill="1" applyBorder="1" applyAlignment="1">
      <alignment horizontal="center" vertical="center" wrapText="1"/>
    </xf>
    <xf numFmtId="0" fontId="34" fillId="6" borderId="9" xfId="0" applyFont="1" applyFill="1" applyBorder="1" applyAlignment="1">
      <alignment horizontal="center" vertical="center"/>
    </xf>
    <xf numFmtId="0" fontId="34" fillId="6" borderId="0" xfId="0" applyFont="1" applyFill="1" applyBorder="1" applyAlignment="1">
      <alignment horizontal="center" vertical="center"/>
    </xf>
    <xf numFmtId="0" fontId="2" fillId="0" borderId="0" xfId="0" applyFont="1" applyAlignment="1" applyProtection="1">
      <alignment horizontal="left" vertical="center" wrapText="1"/>
    </xf>
    <xf numFmtId="0" fontId="48" fillId="2" borderId="14"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48" fillId="2" borderId="13" xfId="0" applyFont="1" applyFill="1" applyBorder="1" applyAlignment="1" applyProtection="1">
      <alignment horizontal="left" vertical="center" wrapText="1"/>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49" fontId="14" fillId="2" borderId="14" xfId="1" applyNumberFormat="1" applyFill="1" applyBorder="1" applyAlignment="1" applyProtection="1">
      <alignment horizontal="left"/>
      <protection locked="0"/>
    </xf>
    <xf numFmtId="0" fontId="2" fillId="0" borderId="0" xfId="0" applyFont="1" applyFill="1" applyBorder="1" applyAlignment="1" applyProtection="1">
      <alignment horizontal="left" vertical="center"/>
    </xf>
    <xf numFmtId="0" fontId="14" fillId="0" borderId="0" xfId="1" applyFill="1" applyBorder="1" applyAlignment="1" applyProtection="1">
      <alignment horizontal="left" vertical="center"/>
    </xf>
    <xf numFmtId="0" fontId="2"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2" fillId="0" borderId="14"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33" fillId="6" borderId="0" xfId="0" applyFont="1" applyFill="1" applyAlignment="1" applyProtection="1">
      <alignment horizontal="center" vertical="center"/>
    </xf>
    <xf numFmtId="0" fontId="5" fillId="0" borderId="0" xfId="0" applyFont="1" applyFill="1" applyBorder="1" applyAlignment="1" applyProtection="1">
      <alignment horizontal="right"/>
    </xf>
    <xf numFmtId="0" fontId="5" fillId="0" borderId="4" xfId="0" applyFont="1" applyFill="1" applyBorder="1" applyAlignment="1" applyProtection="1">
      <alignment horizontal="right"/>
    </xf>
    <xf numFmtId="49" fontId="5" fillId="0" borderId="14" xfId="0" applyNumberFormat="1" applyFont="1" applyFill="1" applyBorder="1" applyAlignment="1" applyProtection="1">
      <alignment horizontal="center"/>
      <protection locked="0"/>
    </xf>
    <xf numFmtId="49" fontId="0" fillId="0" borderId="13" xfId="0" applyNumberFormat="1" applyFill="1" applyBorder="1" applyAlignment="1" applyProtection="1">
      <alignment horizontal="center"/>
      <protection locked="0"/>
    </xf>
    <xf numFmtId="0" fontId="2" fillId="0" borderId="0" xfId="0" applyFont="1" applyBorder="1" applyAlignment="1" applyProtection="1">
      <alignment horizontal="center" wrapText="1"/>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154" lockText="1" noThreeD="1"/>
</file>

<file path=xl/ctrlProps/ctrlProp2.xml><?xml version="1.0" encoding="utf-8"?>
<formControlPr xmlns="http://schemas.microsoft.com/office/spreadsheetml/2009/9/main" objectType="CheckBox" fmlaLink="$D$157" lockText="1" noThreeD="1"/>
</file>

<file path=xl/ctrlProps/ctrlProp3.xml><?xml version="1.0" encoding="utf-8"?>
<formControlPr xmlns="http://schemas.microsoft.com/office/spreadsheetml/2009/9/main" objectType="Drop" dropLines="6" dropStyle="combo" dx="25" fmlaLink="$C$168" fmlaRange="$D$161:$D$166" noThreeD="1" sel="1" val="0"/>
</file>

<file path=xl/ctrlProps/ctrlProp4.xml><?xml version="1.0" encoding="utf-8"?>
<formControlPr xmlns="http://schemas.microsoft.com/office/spreadsheetml/2009/9/main" objectType="Drop" dropLines="4" dropStyle="combo" dx="25" fmlaLink="$C$177" fmlaRange="$D$173:$D$176" noThreeD="1" sel="1" val="0"/>
</file>

<file path=xl/ctrlProps/ctrlProp5.xml><?xml version="1.0" encoding="utf-8"?>
<formControlPr xmlns="http://schemas.microsoft.com/office/spreadsheetml/2009/9/main" objectType="Drop" dropStyle="combo" dx="25" fmlaLink="$C$191" fmlaRange="$D$191:$D$198" noThreeD="1" sel="1" val="0"/>
</file>

<file path=xl/ctrlProps/ctrlProp6.xml><?xml version="1.0" encoding="utf-8"?>
<formControlPr xmlns="http://schemas.microsoft.com/office/spreadsheetml/2009/9/main" objectType="CheckBox" fmlaLink="$C$178" noThreeD="1"/>
</file>

<file path=xl/ctrlProps/ctrlProp7.xml><?xml version="1.0" encoding="utf-8"?>
<formControlPr xmlns="http://schemas.microsoft.com/office/spreadsheetml/2009/9/main" objectType="CheckBox" fmlaLink="$C$179" noThreeD="1"/>
</file>

<file path=xl/ctrlProps/ctrlProp8.xml><?xml version="1.0" encoding="utf-8"?>
<formControlPr xmlns="http://schemas.microsoft.com/office/spreadsheetml/2009/9/main" objectType="Drop" dropLines="15" dropStyle="combo" dx="25" fmlaLink="$C$200" fmlaRange="$D$200:$D$214" noThreeD="1" sel="1" val="0"/>
</file>

<file path=xl/ctrlProps/ctrlProp9.xml><?xml version="1.0" encoding="utf-8"?>
<formControlPr xmlns="http://schemas.microsoft.com/office/spreadsheetml/2009/9/main" objectType="Drop" dropLines="3" dropStyle="combo" dx="25" fmlaLink="$C$220" fmlaRange="$D$220:$D$222" noThreeD="1" sel="1" val="0"/>
</file>

<file path=xl/ctrlProps/ctrlProp10.xml><?xml version="1.0" encoding="utf-8"?>
<formControlPr xmlns="http://schemas.microsoft.com/office/spreadsheetml/2009/9/main" objectType="Drop" dropLines="3" dropStyle="combo" dx="25" fmlaLink="$C$216" fmlaRange="$D$216:$D$218" noThreeD="1" sel="1" val="0"/>
</file>

<file path=xl/ctrlProps/ctrlProp11.xml><?xml version="1.0" encoding="utf-8"?>
<formControlPr xmlns="http://schemas.microsoft.com/office/spreadsheetml/2009/9/main" objectType="CheckBox" fmlaLink="$C$182" lockText="1" noThreeD="1"/>
</file>

<file path=xl/ctrlProps/ctrlProp12.xml><?xml version="1.0" encoding="utf-8"?>
<formControlPr xmlns="http://schemas.microsoft.com/office/spreadsheetml/2009/9/main" objectType="CheckBox" fmlaLink="$C$183" lockText="1" noThreeD="1"/>
</file>

<file path=xl/ctrlProps/ctrlProp13.xml><?xml version="1.0" encoding="utf-8"?>
<formControlPr xmlns="http://schemas.microsoft.com/office/spreadsheetml/2009/9/main" objectType="CheckBox" fmlaLink="$C$184" lockText="1" noThreeD="1"/>
</file>

<file path=xl/ctrlProps/ctrlProp14.xml><?xml version="1.0" encoding="utf-8"?>
<formControlPr xmlns="http://schemas.microsoft.com/office/spreadsheetml/2009/9/main" objectType="CheckBox" fmlaLink="$C$186" lockText="1" noThreeD="1"/>
</file>

<file path=xl/ctrlProps/ctrlProp15.xml><?xml version="1.0" encoding="utf-8"?>
<formControlPr xmlns="http://schemas.microsoft.com/office/spreadsheetml/2009/9/main" objectType="CheckBox" fmlaLink="$C$188" lockText="1" noThreeD="1"/>
</file>

<file path=xl/ctrlProps/ctrlProp16.xml><?xml version="1.0" encoding="utf-8"?>
<formControlPr xmlns="http://schemas.microsoft.com/office/spreadsheetml/2009/9/main" objectType="CheckBox" fmlaLink="$C$185" lockText="1" noThreeD="1"/>
</file>

<file path=xl/ctrlProps/ctrlProp17.xml><?xml version="1.0" encoding="utf-8"?>
<formControlPr xmlns="http://schemas.microsoft.com/office/spreadsheetml/2009/9/main" objectType="CheckBox" fmlaLink="$C$187" lockText="1" noThreeD="1"/>
</file>

<file path=xl/ctrlProps/ctrlProp18.xml><?xml version="1.0" encoding="utf-8"?>
<formControlPr xmlns="http://schemas.microsoft.com/office/spreadsheetml/2009/9/main" objectType="Drop" dropLines="5" dropStyle="combo" dx="25" fmlaLink="$C$224" fmlaRange="$D$224:$D$228" noThreeD="1" sel="1" val="0"/>
</file>

<file path=xl/ctrlProps/ctrlProp19.xml><?xml version="1.0" encoding="utf-8"?>
<formControlPr xmlns="http://schemas.microsoft.com/office/spreadsheetml/2009/9/main" objectType="Drop" dropLines="3" dropStyle="combo" dx="25" fmlaLink="$C$235" fmlaRange="$D$220:$D$222" noThreeD="1" sel="1" val="0"/>
</file>

<file path=xl/ctrlProps/ctrlProp20.xml><?xml version="1.0" encoding="utf-8"?>
<formControlPr xmlns="http://schemas.microsoft.com/office/spreadsheetml/2009/9/main" objectType="Drop" dropLines="5" dropStyle="combo" dx="25" fmlaLink="$C$230" fmlaRange="$D$230:$D$234"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25400</xdr:rowOff>
    </xdr:from>
    <xdr:to>
      <xdr:col>2</xdr:col>
      <xdr:colOff>1123950</xdr:colOff>
      <xdr:row>7</xdr:row>
      <xdr:rowOff>184150</xdr:rowOff>
    </xdr:to>
    <xdr:pic>
      <xdr:nvPicPr>
        <xdr:cNvPr id="1289" name="Picture 2" descr="irc_logo_words_international.jpg">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0" y="1022350"/>
          <a:ext cx="156210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50800</xdr:colOff>
          <xdr:row>7</xdr:row>
          <xdr:rowOff>215900</xdr:rowOff>
        </xdr:from>
        <xdr:to>
          <xdr:col>7</xdr:col>
          <xdr:colOff>419100</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25</xdr:row>
          <xdr:rowOff>76200</xdr:rowOff>
        </xdr:from>
        <xdr:to>
          <xdr:col>3</xdr:col>
          <xdr:colOff>355600</xdr:colOff>
          <xdr:row>27</xdr:row>
          <xdr:rowOff>88900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61</xdr:row>
          <xdr:rowOff>139700</xdr:rowOff>
        </xdr:from>
        <xdr:to>
          <xdr:col>4</xdr:col>
          <xdr:colOff>1320800</xdr:colOff>
          <xdr:row>63</xdr:row>
          <xdr:rowOff>12700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812800</xdr:colOff>
          <xdr:row>89</xdr:row>
          <xdr:rowOff>165100</xdr:rowOff>
        </xdr:from>
        <xdr:to>
          <xdr:col>4</xdr:col>
          <xdr:colOff>1244600</xdr:colOff>
          <xdr:row>91</xdr:row>
          <xdr:rowOff>38100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5</xdr:col>
          <xdr:colOff>0</xdr:colOff>
          <xdr:row>73</xdr:row>
          <xdr:rowOff>190500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825500</xdr:colOff>
          <xdr:row>107</xdr:row>
          <xdr:rowOff>76200</xdr:rowOff>
        </xdr:from>
        <xdr:to>
          <xdr:col>4</xdr:col>
          <xdr:colOff>1143000</xdr:colOff>
          <xdr:row>109</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825500</xdr:colOff>
          <xdr:row>108</xdr:row>
          <xdr:rowOff>139700</xdr:rowOff>
        </xdr:from>
        <xdr:to>
          <xdr:col>4</xdr:col>
          <xdr:colOff>1143000</xdr:colOff>
          <xdr:row>110</xdr:row>
          <xdr:rowOff>25400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35</xdr:row>
          <xdr:rowOff>25400</xdr:rowOff>
        </xdr:from>
        <xdr:to>
          <xdr:col>4</xdr:col>
          <xdr:colOff>1333500</xdr:colOff>
          <xdr:row>36</xdr:row>
          <xdr:rowOff>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520700</xdr:colOff>
          <xdr:row>65</xdr:row>
          <xdr:rowOff>25400</xdr:rowOff>
        </xdr:from>
        <xdr:to>
          <xdr:col>4</xdr:col>
          <xdr:colOff>774700</xdr:colOff>
          <xdr:row>66</xdr:row>
          <xdr:rowOff>63500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4</xdr:col>
          <xdr:colOff>254000</xdr:colOff>
          <xdr:row>37</xdr:row>
          <xdr:rowOff>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25400</xdr:rowOff>
        </xdr:from>
        <xdr:to>
          <xdr:col>7</xdr:col>
          <xdr:colOff>419100</xdr:colOff>
          <xdr:row>25</xdr:row>
          <xdr:rowOff>50800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12700</xdr:rowOff>
        </xdr:from>
        <xdr:to>
          <xdr:col>7</xdr:col>
          <xdr:colOff>419100</xdr:colOff>
          <xdr:row>26</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12700</xdr:rowOff>
        </xdr:from>
        <xdr:to>
          <xdr:col>7</xdr:col>
          <xdr:colOff>419100</xdr:colOff>
          <xdr:row>27</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28</xdr:row>
          <xdr:rowOff>0</xdr:rowOff>
        </xdr:from>
        <xdr:to>
          <xdr:col>7</xdr:col>
          <xdr:colOff>419100</xdr:colOff>
          <xdr:row>29</xdr:row>
          <xdr:rowOff>63500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29</xdr:row>
          <xdr:rowOff>152400</xdr:rowOff>
        </xdr:from>
        <xdr:to>
          <xdr:col>7</xdr:col>
          <xdr:colOff>431800</xdr:colOff>
          <xdr:row>31</xdr:row>
          <xdr:rowOff>50800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12700</xdr:rowOff>
        </xdr:from>
        <xdr:to>
          <xdr:col>7</xdr:col>
          <xdr:colOff>419100</xdr:colOff>
          <xdr:row>28</xdr:row>
          <xdr:rowOff>76200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29</xdr:row>
          <xdr:rowOff>0</xdr:rowOff>
        </xdr:from>
        <xdr:to>
          <xdr:col>7</xdr:col>
          <xdr:colOff>571500</xdr:colOff>
          <xdr:row>30</xdr:row>
          <xdr:rowOff>63500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139700</xdr:rowOff>
        </xdr:from>
        <xdr:to>
          <xdr:col>5</xdr:col>
          <xdr:colOff>0</xdr:colOff>
          <xdr:row>72</xdr:row>
          <xdr:rowOff>165100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48</xdr:row>
          <xdr:rowOff>152400</xdr:rowOff>
        </xdr:from>
        <xdr:to>
          <xdr:col>4</xdr:col>
          <xdr:colOff>266700</xdr:colOff>
          <xdr:row>49</xdr:row>
          <xdr:rowOff>152400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43</xdr:row>
          <xdr:rowOff>139700</xdr:rowOff>
        </xdr:from>
        <xdr:to>
          <xdr:col>5</xdr:col>
          <xdr:colOff>50800</xdr:colOff>
          <xdr:row>45</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2</xdr:col>
      <xdr:colOff>927100</xdr:colOff>
      <xdr:row>3</xdr:row>
      <xdr:rowOff>114300</xdr:rowOff>
    </xdr:from>
    <xdr:to>
      <xdr:col>6</xdr:col>
      <xdr:colOff>266700</xdr:colOff>
      <xdr:row>8</xdr:row>
      <xdr:rowOff>176479</xdr:rowOff>
    </xdr:to>
    <xdr:pic>
      <xdr:nvPicPr>
        <xdr:cNvPr id="2" name="Picture 1">
          <a:extLst>
            <a:ext uri="{FF2B5EF4-FFF2-40B4-BE49-F238E27FC236}">
              <a16:creationId xmlns:a16="http://schemas.microsoft.com/office/drawing/2014/main" id="{0A6FD21D-4B82-DF41-9C9C-9519BE8923CC}"/>
            </a:ext>
          </a:extLst>
        </xdr:cNvPr>
        <xdr:cNvPicPr>
          <a:picLocks noChangeAspect="1"/>
        </xdr:cNvPicPr>
      </xdr:nvPicPr>
      <xdr:blipFill>
        <a:blip xmlns:r="http://schemas.openxmlformats.org/officeDocument/2006/relationships" r:embed="rId2"/>
        <a:stretch>
          <a:fillRect/>
        </a:stretch>
      </xdr:blipFill>
      <xdr:spPr>
        <a:xfrm>
          <a:off x="1892300" y="1028700"/>
          <a:ext cx="3987800" cy="10527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ircrating.org/irc-rule/"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ircrating.org/images/stories/pdf/measurement/aft_rigging_jd3_160823.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T237"/>
  <sheetViews>
    <sheetView showGridLines="0" tabSelected="1" topLeftCell="C119" zoomScaleNormal="100" workbookViewId="0">
      <selection activeCell="P145" sqref="P145"/>
    </sheetView>
  </sheetViews>
  <sheetFormatPr baseColWidth="10" defaultColWidth="8.83203125" defaultRowHeight="13" x14ac:dyDescent="0.15"/>
  <cols>
    <col min="1" max="1" width="3.83203125" style="4" customWidth="1"/>
    <col min="2" max="2" width="8.83203125" style="3" customWidth="1"/>
    <col min="3" max="3" width="19.1640625" style="4" customWidth="1"/>
    <col min="4" max="4" width="12.1640625" style="4" customWidth="1"/>
    <col min="5" max="5" width="19.1640625" style="4" customWidth="1"/>
    <col min="6" max="6" width="10.5" style="4" customWidth="1"/>
    <col min="7" max="7" width="11" style="4" customWidth="1"/>
    <col min="8" max="8" width="10.1640625" style="4" customWidth="1"/>
    <col min="9" max="9" width="18.33203125" style="4" customWidth="1"/>
    <col min="10" max="10" width="18" style="4" customWidth="1"/>
    <col min="11" max="14" width="9.1640625" style="4" customWidth="1"/>
    <col min="15" max="15" width="9.83203125" style="4" customWidth="1"/>
    <col min="16" max="17" width="9.1640625" style="30" customWidth="1"/>
    <col min="18" max="18" width="9.1640625" style="2" customWidth="1"/>
  </cols>
  <sheetData>
    <row r="1" spans="1:16" ht="18" customHeight="1" x14ac:dyDescent="0.2">
      <c r="A1" s="379">
        <v>2021</v>
      </c>
      <c r="B1" s="379"/>
      <c r="C1" s="356" t="s">
        <v>309</v>
      </c>
      <c r="D1" s="357"/>
      <c r="E1" s="357"/>
      <c r="F1" s="357"/>
      <c r="G1" s="357"/>
      <c r="H1" s="354" t="s">
        <v>310</v>
      </c>
      <c r="I1" s="150"/>
      <c r="J1" s="176" t="s">
        <v>317</v>
      </c>
      <c r="K1" s="171"/>
      <c r="L1" s="171"/>
      <c r="M1" s="171"/>
      <c r="N1" s="171"/>
      <c r="O1" s="171"/>
      <c r="P1" s="93"/>
    </row>
    <row r="2" spans="1:16" ht="39" customHeight="1" x14ac:dyDescent="0.15">
      <c r="A2" s="379"/>
      <c r="B2" s="379"/>
      <c r="C2" s="358"/>
      <c r="D2" s="358"/>
      <c r="E2" s="358"/>
      <c r="F2" s="358"/>
      <c r="G2" s="358"/>
      <c r="H2" s="355"/>
      <c r="I2" s="150"/>
    </row>
    <row r="3" spans="1:16" ht="15" customHeight="1" x14ac:dyDescent="0.15">
      <c r="A3" s="263"/>
      <c r="B3" s="88"/>
      <c r="C3" s="88"/>
      <c r="D3" s="147"/>
      <c r="E3" s="147"/>
      <c r="F3" s="147"/>
      <c r="G3" s="147"/>
      <c r="H3" s="355"/>
      <c r="I3" s="150"/>
    </row>
    <row r="4" spans="1:16" ht="15" customHeight="1" x14ac:dyDescent="0.15">
      <c r="A4" s="263"/>
      <c r="B4" s="90"/>
      <c r="C4" s="90"/>
      <c r="D4" s="90"/>
      <c r="E4" s="90"/>
      <c r="F4" s="90"/>
      <c r="G4" s="90"/>
      <c r="H4" s="90"/>
      <c r="I4" s="150"/>
      <c r="J4" s="367"/>
      <c r="K4" s="367"/>
      <c r="L4" s="367"/>
      <c r="M4" s="367"/>
      <c r="N4" s="367"/>
      <c r="O4" s="367"/>
    </row>
    <row r="5" spans="1:16" ht="15" customHeight="1" x14ac:dyDescent="0.15">
      <c r="A5" s="263"/>
      <c r="C5" s="92"/>
      <c r="D5" s="340" t="s">
        <v>314</v>
      </c>
      <c r="E5" s="340"/>
      <c r="F5" s="340"/>
      <c r="G5" s="259"/>
      <c r="H5" s="259"/>
      <c r="I5" s="162"/>
      <c r="J5" s="162"/>
      <c r="K5" s="160"/>
      <c r="L5" s="160"/>
    </row>
    <row r="6" spans="1:16" ht="15" customHeight="1" x14ac:dyDescent="0.15">
      <c r="A6" s="263"/>
      <c r="B6" s="90"/>
      <c r="C6" s="90"/>
      <c r="D6" s="259"/>
      <c r="E6" s="259"/>
      <c r="F6" s="259"/>
      <c r="G6" s="259"/>
      <c r="H6" s="259"/>
      <c r="N6" s="17"/>
      <c r="O6" s="17"/>
    </row>
    <row r="7" spans="1:16" ht="15" customHeight="1" x14ac:dyDescent="0.15">
      <c r="A7" s="263"/>
      <c r="D7" s="164"/>
      <c r="E7" s="164"/>
      <c r="F7" s="85"/>
      <c r="G7" s="153"/>
      <c r="H7" s="161"/>
      <c r="I7" s="94"/>
      <c r="J7" s="368"/>
      <c r="K7" s="367"/>
      <c r="L7" s="367"/>
      <c r="M7" s="367"/>
      <c r="N7" s="367"/>
      <c r="O7" s="367"/>
    </row>
    <row r="8" spans="1:16" ht="18" customHeight="1" thickBot="1" x14ac:dyDescent="0.2">
      <c r="A8" s="264"/>
      <c r="B8" s="86"/>
      <c r="C8" s="86"/>
      <c r="I8" s="328" t="s">
        <v>290</v>
      </c>
      <c r="J8" s="328"/>
      <c r="K8" s="220"/>
      <c r="L8" s="220"/>
      <c r="M8" s="220"/>
      <c r="N8" s="220"/>
      <c r="O8" s="220"/>
    </row>
    <row r="9" spans="1:16" ht="17.25" customHeight="1" thickTop="1" thickBot="1" x14ac:dyDescent="0.2">
      <c r="A9" s="265"/>
      <c r="B9" s="59"/>
      <c r="C9" s="319" t="s">
        <v>128</v>
      </c>
      <c r="D9" s="320"/>
      <c r="E9" s="320"/>
      <c r="F9" s="320"/>
      <c r="G9" s="320"/>
      <c r="H9" s="321"/>
      <c r="I9" s="236" t="s">
        <v>289</v>
      </c>
      <c r="J9" s="237">
        <f>D144</f>
        <v>0</v>
      </c>
      <c r="K9" s="220"/>
      <c r="L9" s="220"/>
      <c r="M9" s="220"/>
      <c r="N9" s="220"/>
      <c r="O9" s="220"/>
    </row>
    <row r="10" spans="1:16" ht="12.75" customHeight="1" thickTop="1" x14ac:dyDescent="0.15">
      <c r="A10" s="265"/>
      <c r="B10" s="59"/>
      <c r="E10" s="17"/>
      <c r="F10" s="17"/>
      <c r="I10" s="152"/>
      <c r="J10" s="132"/>
      <c r="K10" s="132"/>
      <c r="L10" s="132"/>
      <c r="M10" s="132"/>
      <c r="N10" s="132"/>
      <c r="O10" s="132"/>
    </row>
    <row r="11" spans="1:16" ht="15" customHeight="1" x14ac:dyDescent="0.15">
      <c r="A11" s="265"/>
      <c r="B11" s="59"/>
      <c r="C11" s="131" t="s">
        <v>144</v>
      </c>
      <c r="D11" s="329"/>
      <c r="E11" s="330"/>
      <c r="F11" s="330"/>
      <c r="H11" s="369"/>
      <c r="I11" s="369"/>
      <c r="J11" s="369"/>
      <c r="K11" s="221"/>
      <c r="L11" s="221"/>
      <c r="M11" s="221"/>
      <c r="N11" s="221"/>
      <c r="O11" s="221"/>
    </row>
    <row r="12" spans="1:16" ht="15" customHeight="1" x14ac:dyDescent="0.15">
      <c r="A12" s="265"/>
      <c r="B12" s="85"/>
      <c r="C12" s="131" t="s">
        <v>4</v>
      </c>
      <c r="D12" s="329"/>
      <c r="E12" s="330"/>
      <c r="F12" s="330"/>
      <c r="H12" s="369"/>
      <c r="I12" s="369"/>
      <c r="J12" s="369"/>
      <c r="K12" s="221"/>
      <c r="L12" s="221"/>
      <c r="M12" s="221"/>
      <c r="N12" s="221"/>
      <c r="O12" s="221"/>
    </row>
    <row r="13" spans="1:16" ht="15" customHeight="1" x14ac:dyDescent="0.15">
      <c r="A13" s="265"/>
      <c r="B13" s="85"/>
      <c r="C13" s="131" t="s">
        <v>5</v>
      </c>
      <c r="D13" s="130"/>
      <c r="E13" s="140">
        <v>2021</v>
      </c>
      <c r="F13" s="139"/>
      <c r="G13" s="224"/>
      <c r="H13" s="370"/>
      <c r="I13" s="370"/>
      <c r="J13" s="370"/>
      <c r="K13" s="220"/>
      <c r="L13" s="220"/>
      <c r="M13" s="220"/>
      <c r="N13" s="220"/>
      <c r="O13" s="220"/>
    </row>
    <row r="14" spans="1:16" ht="15" customHeight="1" x14ac:dyDescent="0.15">
      <c r="A14" s="265"/>
      <c r="B14" s="85"/>
      <c r="C14" s="153" t="s">
        <v>54</v>
      </c>
      <c r="D14" s="363"/>
      <c r="E14" s="372"/>
      <c r="F14" s="373"/>
      <c r="G14" s="114"/>
      <c r="H14" s="106"/>
      <c r="I14" s="12"/>
      <c r="J14" s="12"/>
      <c r="K14" s="219"/>
      <c r="L14" s="219"/>
      <c r="M14" s="219"/>
      <c r="N14" s="219"/>
      <c r="O14" s="219"/>
    </row>
    <row r="15" spans="1:16" ht="15" customHeight="1" x14ac:dyDescent="0.15">
      <c r="A15" s="265"/>
      <c r="B15" s="85"/>
      <c r="C15" s="229" t="s">
        <v>178</v>
      </c>
      <c r="D15" s="366"/>
      <c r="E15" s="364"/>
      <c r="F15" s="365"/>
      <c r="H15" s="336"/>
      <c r="I15" s="336"/>
      <c r="J15" s="336"/>
    </row>
    <row r="16" spans="1:16" ht="15" customHeight="1" x14ac:dyDescent="0.15">
      <c r="A16" s="265"/>
      <c r="B16" s="85"/>
      <c r="C16" s="109" t="s">
        <v>55</v>
      </c>
      <c r="D16" s="363"/>
      <c r="E16" s="364"/>
      <c r="F16" s="365"/>
      <c r="H16" s="336"/>
      <c r="I16" s="336"/>
      <c r="J16" s="336"/>
    </row>
    <row r="17" spans="1:18" ht="15" customHeight="1" x14ac:dyDescent="0.15">
      <c r="A17" s="265"/>
      <c r="B17" s="85"/>
      <c r="C17" s="151" t="s">
        <v>147</v>
      </c>
      <c r="D17" s="363"/>
      <c r="E17" s="364"/>
      <c r="F17" s="365"/>
      <c r="H17" s="336"/>
      <c r="I17" s="336"/>
      <c r="J17" s="336"/>
    </row>
    <row r="18" spans="1:18" ht="15" customHeight="1" x14ac:dyDescent="0.15">
      <c r="A18" s="265"/>
      <c r="B18" s="132"/>
      <c r="C18" s="334" t="s">
        <v>311</v>
      </c>
      <c r="D18" s="335"/>
      <c r="E18" s="335"/>
      <c r="F18" s="335"/>
      <c r="G18" s="335"/>
      <c r="H18" s="335"/>
    </row>
    <row r="19" spans="1:18" ht="22" customHeight="1" x14ac:dyDescent="0.15">
      <c r="A19" s="265"/>
      <c r="B19" s="132"/>
      <c r="C19" s="335"/>
      <c r="D19" s="335"/>
      <c r="E19" s="335"/>
      <c r="F19" s="335"/>
      <c r="G19" s="335"/>
      <c r="H19" s="335"/>
    </row>
    <row r="20" spans="1:18" ht="15" customHeight="1" x14ac:dyDescent="0.15">
      <c r="A20" s="265"/>
      <c r="B20" s="160"/>
      <c r="C20" s="371" t="s">
        <v>187</v>
      </c>
      <c r="D20" s="371"/>
      <c r="E20" s="371"/>
      <c r="F20" s="371"/>
      <c r="G20" s="371"/>
      <c r="H20" s="371"/>
    </row>
    <row r="21" spans="1:18" x14ac:dyDescent="0.15">
      <c r="A21" s="265"/>
      <c r="B21" s="39"/>
      <c r="C21" s="33"/>
      <c r="D21" s="33"/>
      <c r="E21" s="33"/>
      <c r="F21" s="33"/>
    </row>
    <row r="22" spans="1:18" s="25" customFormat="1" ht="13.5" customHeight="1" x14ac:dyDescent="0.15">
      <c r="A22" s="266"/>
      <c r="B22" s="23"/>
      <c r="C22" s="1"/>
      <c r="D22" s="33"/>
      <c r="E22" s="33"/>
      <c r="F22" s="33"/>
      <c r="P22" s="60"/>
      <c r="Q22" s="60"/>
      <c r="R22" s="61"/>
    </row>
    <row r="23" spans="1:18" ht="32" customHeight="1" x14ac:dyDescent="0.15">
      <c r="A23" s="267"/>
      <c r="B23" s="374" t="s">
        <v>129</v>
      </c>
      <c r="C23" s="375"/>
      <c r="D23" s="375"/>
      <c r="E23" s="376"/>
      <c r="F23" s="157"/>
      <c r="G23" s="359" t="s">
        <v>218</v>
      </c>
      <c r="H23" s="359"/>
      <c r="I23" s="359"/>
      <c r="J23" s="359"/>
      <c r="K23" s="359"/>
      <c r="L23" s="359"/>
    </row>
    <row r="24" spans="1:18" ht="38" customHeight="1" thickBot="1" x14ac:dyDescent="0.2">
      <c r="A24" s="267"/>
      <c r="B24" s="377" t="s">
        <v>184</v>
      </c>
      <c r="C24" s="378"/>
      <c r="D24" s="165" t="s">
        <v>206</v>
      </c>
      <c r="E24" s="168" t="s">
        <v>217</v>
      </c>
      <c r="G24" s="360" t="s">
        <v>272</v>
      </c>
      <c r="H24" s="361"/>
      <c r="I24" s="361"/>
      <c r="J24" s="361"/>
      <c r="K24" s="361"/>
      <c r="L24" s="362"/>
      <c r="M24" s="172"/>
      <c r="N24" s="172"/>
      <c r="O24" s="172"/>
    </row>
    <row r="25" spans="1:18" ht="16" x14ac:dyDescent="0.2">
      <c r="A25" s="267"/>
      <c r="B25" s="268" t="s">
        <v>279</v>
      </c>
      <c r="C25" s="268"/>
      <c r="D25" s="269"/>
      <c r="E25" s="270"/>
      <c r="F25" s="234"/>
      <c r="G25" s="232"/>
      <c r="H25" s="205"/>
      <c r="I25" s="331"/>
      <c r="J25" s="332"/>
      <c r="K25" s="332"/>
      <c r="L25" s="333"/>
      <c r="M25" s="172"/>
      <c r="N25" s="172"/>
      <c r="O25" s="172"/>
    </row>
    <row r="26" spans="1:18" ht="12.75" customHeight="1" thickBot="1" x14ac:dyDescent="0.2">
      <c r="A26" s="267"/>
      <c r="B26" s="34"/>
      <c r="C26" s="8" t="s">
        <v>48</v>
      </c>
      <c r="D26" s="126"/>
      <c r="E26" s="231"/>
      <c r="F26" s="235"/>
      <c r="G26" s="233"/>
      <c r="H26" s="206"/>
      <c r="I26" s="337" t="str">
        <f>IF(A185&gt;0,"Supply drawings &amp; details of materials with application","")</f>
        <v/>
      </c>
      <c r="J26" s="338"/>
      <c r="K26" s="338"/>
      <c r="L26" s="339"/>
      <c r="M26" s="172"/>
      <c r="N26" s="172"/>
      <c r="O26" s="172"/>
    </row>
    <row r="27" spans="1:18" ht="12.75" customHeight="1" x14ac:dyDescent="0.15">
      <c r="A27" s="267"/>
      <c r="B27" s="26"/>
      <c r="C27" s="223" t="s">
        <v>312</v>
      </c>
      <c r="D27" s="348"/>
      <c r="E27" s="348"/>
      <c r="F27" s="348"/>
      <c r="G27" s="207"/>
      <c r="H27" s="208"/>
      <c r="I27" s="337"/>
      <c r="J27" s="338"/>
      <c r="K27" s="338"/>
      <c r="L27" s="339"/>
    </row>
    <row r="28" spans="1:18" ht="12.75" customHeight="1" x14ac:dyDescent="0.15">
      <c r="A28" s="267"/>
      <c r="B28" s="26"/>
      <c r="C28" s="8" t="s">
        <v>6</v>
      </c>
      <c r="D28" s="126"/>
      <c r="E28" s="133"/>
      <c r="G28" s="207"/>
      <c r="H28" s="208"/>
      <c r="I28" s="322"/>
      <c r="J28" s="323"/>
      <c r="K28" s="323"/>
      <c r="L28" s="324"/>
    </row>
    <row r="29" spans="1:18" ht="12.75" customHeight="1" x14ac:dyDescent="0.15">
      <c r="A29" s="267"/>
      <c r="B29" s="26"/>
      <c r="C29" s="8" t="s">
        <v>9</v>
      </c>
      <c r="D29" s="123"/>
      <c r="E29" s="133"/>
      <c r="G29" s="207"/>
      <c r="H29" s="208"/>
      <c r="I29" s="284" t="str">
        <f>IF(A187&gt;0,"Declare weight differences and changes to configuration","")</f>
        <v/>
      </c>
      <c r="J29" s="285"/>
      <c r="K29" s="285"/>
      <c r="L29" s="286"/>
    </row>
    <row r="30" spans="1:18" x14ac:dyDescent="0.15">
      <c r="A30" s="267"/>
      <c r="B30" s="26"/>
      <c r="C30" s="8" t="s">
        <v>10</v>
      </c>
      <c r="D30" s="123"/>
      <c r="E30" s="133"/>
      <c r="G30" s="207"/>
      <c r="H30" s="208"/>
      <c r="I30" s="322"/>
      <c r="J30" s="323"/>
      <c r="K30" s="323"/>
      <c r="L30" s="324"/>
    </row>
    <row r="31" spans="1:18" ht="13" customHeight="1" x14ac:dyDescent="0.15">
      <c r="A31" s="267"/>
      <c r="B31" s="26"/>
      <c r="C31" s="8" t="s">
        <v>7</v>
      </c>
      <c r="D31" s="123"/>
      <c r="E31" s="133"/>
      <c r="G31" s="209"/>
      <c r="H31" s="210"/>
      <c r="I31" s="325" t="str">
        <f>IF(B188&gt;0,"Supply full details, photos &amp; details of materials with application","")</f>
        <v/>
      </c>
      <c r="J31" s="326"/>
      <c r="K31" s="326"/>
      <c r="L31" s="327"/>
    </row>
    <row r="32" spans="1:18" ht="12.75" customHeight="1" x14ac:dyDescent="0.15">
      <c r="A32" s="267"/>
      <c r="B32" s="26"/>
      <c r="C32" s="8" t="s">
        <v>8</v>
      </c>
      <c r="D32" s="123"/>
      <c r="E32" s="133"/>
    </row>
    <row r="33" spans="1:15" ht="12.75" customHeight="1" x14ac:dyDescent="0.15">
      <c r="A33" s="267"/>
      <c r="B33" s="26"/>
      <c r="C33" s="8" t="s">
        <v>47</v>
      </c>
      <c r="D33" s="124"/>
      <c r="E33" s="133"/>
      <c r="F33" s="169" t="s">
        <v>154</v>
      </c>
      <c r="G33" s="299" t="s">
        <v>313</v>
      </c>
      <c r="H33" s="299"/>
      <c r="I33" s="299"/>
      <c r="J33" s="299"/>
      <c r="K33" s="299"/>
      <c r="L33" s="299"/>
      <c r="M33" s="299"/>
      <c r="N33" s="299"/>
      <c r="O33" s="225"/>
    </row>
    <row r="34" spans="1:15" ht="12.75" customHeight="1" x14ac:dyDescent="0.15">
      <c r="A34" s="267"/>
      <c r="B34" s="33"/>
      <c r="C34" s="9" t="s">
        <v>28</v>
      </c>
      <c r="D34" s="124"/>
      <c r="E34" s="133"/>
      <c r="F34" s="169" t="s">
        <v>154</v>
      </c>
      <c r="G34" s="299" t="s">
        <v>287</v>
      </c>
      <c r="H34" s="299"/>
      <c r="I34" s="299"/>
      <c r="J34" s="299"/>
      <c r="K34" s="299"/>
      <c r="L34" s="299"/>
      <c r="M34" s="299"/>
      <c r="N34" s="225"/>
      <c r="O34" s="225"/>
    </row>
    <row r="35" spans="1:15" ht="13.5" customHeight="1" x14ac:dyDescent="0.15">
      <c r="A35" s="267"/>
      <c r="C35" s="32" t="s">
        <v>177</v>
      </c>
      <c r="D35" s="125"/>
      <c r="E35" s="133"/>
      <c r="F35" s="169" t="s">
        <v>154</v>
      </c>
    </row>
    <row r="36" spans="1:15" ht="16.5" customHeight="1" x14ac:dyDescent="0.15">
      <c r="A36" s="267"/>
      <c r="C36" s="31" t="s">
        <v>204</v>
      </c>
      <c r="D36" s="382"/>
      <c r="E36" s="383"/>
      <c r="F36" s="169"/>
      <c r="G36" s="287" t="s">
        <v>298</v>
      </c>
      <c r="H36" s="288"/>
      <c r="I36" s="288"/>
      <c r="J36" s="288"/>
      <c r="K36" s="288"/>
      <c r="L36" s="288"/>
      <c r="M36" s="288"/>
      <c r="N36" s="288"/>
      <c r="O36" s="289"/>
    </row>
    <row r="37" spans="1:15" ht="15" customHeight="1" x14ac:dyDescent="0.15">
      <c r="A37" s="267"/>
      <c r="B37" s="149"/>
      <c r="C37" s="230" t="s">
        <v>205</v>
      </c>
      <c r="D37" s="167"/>
      <c r="E37" s="163"/>
      <c r="F37" s="169"/>
      <c r="G37" s="280"/>
      <c r="H37" s="281"/>
      <c r="I37" s="281"/>
      <c r="J37" s="281"/>
      <c r="K37" s="281"/>
      <c r="L37" s="281"/>
      <c r="M37" s="281"/>
      <c r="N37" s="281"/>
      <c r="O37" s="282"/>
    </row>
    <row r="38" spans="1:15" ht="12.75" customHeight="1" x14ac:dyDescent="0.15">
      <c r="A38" s="267"/>
      <c r="B38" s="31" t="s">
        <v>166</v>
      </c>
      <c r="C38" s="9" t="s">
        <v>153</v>
      </c>
      <c r="D38" s="124"/>
      <c r="E38" s="133"/>
      <c r="F38" s="169" t="s">
        <v>154</v>
      </c>
      <c r="G38" s="293"/>
      <c r="H38" s="294"/>
      <c r="I38" s="294"/>
      <c r="J38" s="294"/>
      <c r="K38" s="294"/>
      <c r="L38" s="294"/>
      <c r="M38" s="294"/>
      <c r="N38" s="294"/>
      <c r="O38" s="295"/>
    </row>
    <row r="39" spans="1:15" ht="12.75" customHeight="1" x14ac:dyDescent="0.15">
      <c r="A39" s="267"/>
      <c r="B39" s="26"/>
      <c r="C39" s="96" t="s">
        <v>185</v>
      </c>
      <c r="D39" s="123"/>
      <c r="E39" s="133"/>
      <c r="G39" s="293"/>
      <c r="H39" s="294"/>
      <c r="I39" s="294"/>
      <c r="J39" s="294"/>
      <c r="K39" s="294"/>
      <c r="L39" s="294"/>
      <c r="M39" s="294"/>
      <c r="N39" s="294"/>
      <c r="O39" s="295"/>
    </row>
    <row r="40" spans="1:15" ht="12.75" customHeight="1" x14ac:dyDescent="0.15">
      <c r="A40" s="267"/>
      <c r="B40" s="26"/>
      <c r="C40" s="96" t="s">
        <v>186</v>
      </c>
      <c r="D40" s="123"/>
      <c r="E40" s="133"/>
      <c r="G40" s="293"/>
      <c r="H40" s="294"/>
      <c r="I40" s="294"/>
      <c r="J40" s="294"/>
      <c r="K40" s="294"/>
      <c r="L40" s="294"/>
      <c r="M40" s="294"/>
      <c r="N40" s="294"/>
      <c r="O40" s="295"/>
    </row>
    <row r="41" spans="1:15" ht="12.75" customHeight="1" x14ac:dyDescent="0.15">
      <c r="A41" s="267"/>
      <c r="B41" s="26"/>
      <c r="C41" s="146"/>
      <c r="D41" s="158"/>
      <c r="E41" s="159"/>
      <c r="G41" s="293"/>
      <c r="H41" s="294"/>
      <c r="I41" s="294"/>
      <c r="J41" s="294"/>
      <c r="K41" s="294"/>
      <c r="L41" s="294"/>
      <c r="M41" s="294"/>
      <c r="N41" s="294"/>
      <c r="O41" s="295"/>
    </row>
    <row r="42" spans="1:15" x14ac:dyDescent="0.15">
      <c r="A42" s="267"/>
      <c r="B42" s="384" t="s">
        <v>107</v>
      </c>
      <c r="C42" s="138" t="s">
        <v>100</v>
      </c>
      <c r="D42" s="126"/>
      <c r="E42" s="133"/>
      <c r="G42" s="296"/>
      <c r="H42" s="297"/>
      <c r="I42" s="297"/>
      <c r="J42" s="297"/>
      <c r="K42" s="297"/>
      <c r="L42" s="297"/>
      <c r="M42" s="297"/>
      <c r="N42" s="297"/>
      <c r="O42" s="298"/>
    </row>
    <row r="43" spans="1:15" x14ac:dyDescent="0.15">
      <c r="A43" s="267"/>
      <c r="B43" s="384"/>
      <c r="C43" s="138" t="s">
        <v>101</v>
      </c>
      <c r="D43" s="126"/>
      <c r="E43" s="133"/>
      <c r="G43" s="290"/>
      <c r="H43" s="291"/>
      <c r="I43" s="291"/>
      <c r="J43" s="291"/>
      <c r="K43" s="291"/>
      <c r="L43" s="291"/>
      <c r="M43" s="291"/>
      <c r="N43" s="291"/>
      <c r="O43" s="292"/>
    </row>
    <row r="44" spans="1:15" x14ac:dyDescent="0.15">
      <c r="A44" s="267"/>
      <c r="B44" s="175"/>
      <c r="C44" s="12"/>
      <c r="D44" s="191"/>
      <c r="E44" s="195"/>
      <c r="G44" s="290"/>
      <c r="H44" s="291"/>
      <c r="I44" s="291"/>
      <c r="J44" s="291"/>
      <c r="K44" s="291"/>
      <c r="L44" s="291"/>
      <c r="M44" s="291"/>
      <c r="N44" s="291"/>
      <c r="O44" s="292"/>
    </row>
    <row r="45" spans="1:15" ht="13" customHeight="1" x14ac:dyDescent="0.15">
      <c r="A45" s="267"/>
      <c r="B45" s="380" t="s">
        <v>250</v>
      </c>
      <c r="C45" s="380"/>
      <c r="D45" s="199"/>
      <c r="E45" s="200"/>
      <c r="G45" s="290"/>
      <c r="H45" s="291"/>
      <c r="I45" s="291"/>
      <c r="J45" s="291"/>
      <c r="K45" s="291"/>
      <c r="L45" s="291"/>
      <c r="M45" s="291"/>
      <c r="N45" s="291"/>
      <c r="O45" s="292"/>
    </row>
    <row r="46" spans="1:15" ht="13" customHeight="1" x14ac:dyDescent="0.15">
      <c r="A46" s="267"/>
      <c r="B46" s="380" t="s">
        <v>260</v>
      </c>
      <c r="C46" s="380"/>
      <c r="D46" s="125"/>
      <c r="E46" s="134"/>
      <c r="G46" s="290"/>
      <c r="H46" s="291"/>
      <c r="I46" s="291"/>
      <c r="J46" s="291"/>
      <c r="K46" s="291"/>
      <c r="L46" s="291"/>
      <c r="M46" s="291"/>
      <c r="N46" s="291"/>
      <c r="O46" s="292"/>
    </row>
    <row r="47" spans="1:15" ht="13" customHeight="1" x14ac:dyDescent="0.15">
      <c r="A47" s="267"/>
      <c r="B47" s="380" t="s">
        <v>295</v>
      </c>
      <c r="C47" s="381"/>
      <c r="D47" s="203"/>
      <c r="E47" s="134"/>
      <c r="G47" s="290"/>
      <c r="H47" s="291"/>
      <c r="I47" s="291"/>
      <c r="J47" s="291"/>
      <c r="K47" s="291"/>
      <c r="L47" s="291"/>
      <c r="M47" s="291"/>
      <c r="N47" s="291"/>
      <c r="O47" s="292"/>
    </row>
    <row r="48" spans="1:15" ht="13" customHeight="1" x14ac:dyDescent="0.15">
      <c r="A48" s="267"/>
      <c r="B48" s="380" t="s">
        <v>259</v>
      </c>
      <c r="C48" s="381"/>
      <c r="D48" s="126"/>
      <c r="E48" s="134"/>
      <c r="G48" s="290"/>
      <c r="H48" s="291"/>
      <c r="I48" s="291"/>
      <c r="J48" s="291"/>
      <c r="K48" s="291"/>
      <c r="L48" s="291"/>
      <c r="M48" s="291"/>
      <c r="N48" s="291"/>
      <c r="O48" s="292"/>
    </row>
    <row r="49" spans="1:15" x14ac:dyDescent="0.15">
      <c r="A49" s="267"/>
      <c r="B49" s="202"/>
      <c r="C49" s="12"/>
      <c r="D49" s="191"/>
      <c r="E49" s="195"/>
      <c r="G49" s="290"/>
      <c r="H49" s="291"/>
      <c r="I49" s="291"/>
      <c r="J49" s="291"/>
      <c r="K49" s="291"/>
      <c r="L49" s="291"/>
      <c r="M49" s="291"/>
      <c r="N49" s="291"/>
      <c r="O49" s="292"/>
    </row>
    <row r="50" spans="1:15" x14ac:dyDescent="0.15">
      <c r="A50" s="267"/>
      <c r="B50" s="315" t="s">
        <v>262</v>
      </c>
      <c r="C50" s="315"/>
      <c r="D50" s="191"/>
      <c r="E50" s="195"/>
      <c r="G50" s="306"/>
      <c r="H50" s="307"/>
      <c r="I50" s="307"/>
      <c r="J50" s="307"/>
      <c r="K50" s="307"/>
      <c r="L50" s="307"/>
      <c r="M50" s="307"/>
      <c r="N50" s="307"/>
      <c r="O50" s="308"/>
    </row>
    <row r="51" spans="1:15" x14ac:dyDescent="0.15">
      <c r="A51" s="267"/>
      <c r="B51" s="314" t="str">
        <f>IF(C235=3,"The IRC Rating Authority will contact you for more information","")</f>
        <v/>
      </c>
      <c r="C51" s="314"/>
      <c r="D51" s="314"/>
      <c r="E51" s="314"/>
      <c r="F51" s="314"/>
      <c r="G51" s="226"/>
      <c r="H51" s="226"/>
      <c r="I51" s="226"/>
      <c r="J51" s="226"/>
      <c r="K51" s="226"/>
      <c r="L51" s="226"/>
      <c r="M51" s="226"/>
      <c r="N51" s="226"/>
      <c r="O51" s="226"/>
    </row>
    <row r="52" spans="1:15" x14ac:dyDescent="0.15">
      <c r="A52" s="267"/>
      <c r="B52" s="204"/>
      <c r="C52" s="204"/>
      <c r="D52" s="204"/>
      <c r="E52" s="204"/>
      <c r="F52" s="222"/>
      <c r="G52" s="227"/>
      <c r="H52" s="227"/>
      <c r="I52" s="227"/>
      <c r="J52" s="227"/>
      <c r="K52" s="227"/>
      <c r="L52" s="227"/>
      <c r="M52" s="227"/>
      <c r="N52" s="227"/>
      <c r="O52" s="227"/>
    </row>
    <row r="53" spans="1:15" ht="13" customHeight="1" x14ac:dyDescent="0.15">
      <c r="A53" s="267"/>
      <c r="B53" s="279" t="s">
        <v>299</v>
      </c>
      <c r="C53" s="279"/>
      <c r="D53" s="279"/>
      <c r="E53" s="279"/>
      <c r="F53" s="279"/>
      <c r="G53" s="227"/>
      <c r="H53" s="227"/>
      <c r="I53" s="227"/>
      <c r="J53" s="227"/>
      <c r="K53" s="227"/>
      <c r="L53" s="227"/>
      <c r="M53" s="227"/>
      <c r="N53" s="227"/>
      <c r="O53" s="227"/>
    </row>
    <row r="54" spans="1:15" ht="13" customHeight="1" x14ac:dyDescent="0.15">
      <c r="A54" s="267"/>
      <c r="B54" s="217"/>
      <c r="C54" s="217"/>
      <c r="D54" s="217"/>
      <c r="E54" s="217"/>
      <c r="F54" s="217"/>
      <c r="G54" s="227"/>
      <c r="H54" s="227"/>
      <c r="I54" s="227"/>
      <c r="J54" s="227"/>
      <c r="K54" s="227"/>
      <c r="L54" s="227"/>
      <c r="M54" s="227"/>
      <c r="N54" s="227"/>
      <c r="O54" s="227"/>
    </row>
    <row r="55" spans="1:15" ht="16" x14ac:dyDescent="0.2">
      <c r="A55" s="267"/>
      <c r="B55" s="268" t="s">
        <v>280</v>
      </c>
      <c r="C55" s="267"/>
      <c r="D55" s="267"/>
      <c r="E55" s="271"/>
      <c r="G55" s="227"/>
      <c r="H55" s="227"/>
      <c r="I55" s="227"/>
      <c r="J55" s="227"/>
      <c r="K55" s="227"/>
      <c r="L55" s="227"/>
      <c r="M55" s="227"/>
      <c r="N55" s="227"/>
      <c r="O55" s="227"/>
    </row>
    <row r="56" spans="1:15" x14ac:dyDescent="0.15">
      <c r="A56" s="267"/>
      <c r="C56" s="249" t="s">
        <v>11</v>
      </c>
      <c r="D56" s="126"/>
      <c r="E56" s="134"/>
      <c r="G56" s="227"/>
      <c r="H56" s="227"/>
      <c r="I56" s="227"/>
      <c r="J56" s="227"/>
      <c r="K56" s="227"/>
      <c r="L56" s="227"/>
      <c r="M56" s="227"/>
      <c r="N56" s="227"/>
      <c r="O56" s="227"/>
    </row>
    <row r="57" spans="1:15" x14ac:dyDescent="0.15">
      <c r="A57" s="267"/>
      <c r="B57" s="26"/>
      <c r="C57" s="249" t="s">
        <v>12</v>
      </c>
      <c r="D57" s="126"/>
      <c r="E57" s="134"/>
      <c r="G57" s="228"/>
      <c r="H57" s="228"/>
      <c r="I57" s="228"/>
      <c r="J57" s="228"/>
      <c r="K57" s="228"/>
      <c r="L57" s="228"/>
      <c r="M57" s="228"/>
      <c r="N57" s="228"/>
      <c r="O57" s="228"/>
    </row>
    <row r="58" spans="1:15" x14ac:dyDescent="0.15">
      <c r="A58" s="267"/>
      <c r="B58" s="26"/>
      <c r="C58" s="249" t="s">
        <v>14</v>
      </c>
      <c r="D58" s="126"/>
      <c r="E58" s="134"/>
      <c r="F58" s="169"/>
      <c r="G58" s="227"/>
      <c r="H58" s="227"/>
      <c r="I58" s="227"/>
      <c r="J58" s="227"/>
      <c r="K58" s="227"/>
      <c r="L58" s="227"/>
      <c r="M58" s="227"/>
      <c r="N58" s="227"/>
      <c r="O58" s="227"/>
    </row>
    <row r="59" spans="1:15" x14ac:dyDescent="0.15">
      <c r="A59" s="267"/>
      <c r="B59" s="26"/>
      <c r="C59" s="249" t="s">
        <v>13</v>
      </c>
      <c r="D59" s="126"/>
      <c r="E59" s="134"/>
      <c r="F59" s="169"/>
      <c r="G59" s="227"/>
      <c r="H59" s="227"/>
      <c r="I59" s="227"/>
      <c r="J59" s="227"/>
      <c r="K59" s="227"/>
      <c r="L59" s="227"/>
      <c r="M59" s="227"/>
      <c r="N59" s="227"/>
      <c r="O59" s="227"/>
    </row>
    <row r="60" spans="1:15" x14ac:dyDescent="0.15">
      <c r="A60" s="267"/>
      <c r="B60" s="23"/>
      <c r="C60" s="250" t="s">
        <v>15</v>
      </c>
      <c r="D60" s="126"/>
      <c r="E60" s="134"/>
      <c r="F60" s="169" t="s">
        <v>291</v>
      </c>
      <c r="G60" s="227"/>
      <c r="H60" s="227"/>
      <c r="I60" s="227"/>
      <c r="J60" s="227"/>
      <c r="K60" s="227"/>
      <c r="L60" s="227"/>
      <c r="M60" s="227"/>
      <c r="N60" s="227"/>
      <c r="O60" s="227"/>
    </row>
    <row r="61" spans="1:15" x14ac:dyDescent="0.15">
      <c r="A61" s="267"/>
      <c r="B61" s="23"/>
      <c r="C61" s="32" t="s">
        <v>189</v>
      </c>
      <c r="D61" s="126"/>
      <c r="E61" s="134"/>
      <c r="F61" s="183"/>
      <c r="G61" s="227"/>
      <c r="H61" s="227"/>
      <c r="I61" s="227"/>
      <c r="J61" s="227"/>
      <c r="K61" s="227"/>
      <c r="L61" s="227"/>
      <c r="M61" s="227"/>
      <c r="N61" s="227"/>
      <c r="O61" s="227"/>
    </row>
    <row r="62" spans="1:15" x14ac:dyDescent="0.15">
      <c r="A62" s="267"/>
      <c r="B62" s="23"/>
      <c r="C62" s="12"/>
      <c r="D62" s="191"/>
      <c r="E62" s="192"/>
      <c r="F62" s="169"/>
      <c r="G62" s="227"/>
      <c r="H62" s="227"/>
      <c r="I62" s="227"/>
      <c r="J62" s="227"/>
      <c r="K62" s="227"/>
      <c r="L62" s="227"/>
      <c r="M62" s="227"/>
      <c r="N62" s="227"/>
      <c r="O62" s="227"/>
    </row>
    <row r="63" spans="1:15" x14ac:dyDescent="0.15">
      <c r="A63" s="267"/>
      <c r="B63" s="312" t="s">
        <v>288</v>
      </c>
      <c r="C63" s="312"/>
      <c r="D63" s="283"/>
      <c r="E63" s="283"/>
      <c r="F63" s="183"/>
      <c r="G63" s="227"/>
      <c r="H63" s="227"/>
      <c r="I63" s="227"/>
      <c r="J63" s="227"/>
      <c r="K63" s="227"/>
      <c r="L63" s="227"/>
      <c r="M63" s="227"/>
      <c r="N63" s="227"/>
      <c r="O63" s="227"/>
    </row>
    <row r="64" spans="1:15" x14ac:dyDescent="0.15">
      <c r="A64" s="267"/>
      <c r="B64" s="146"/>
      <c r="C64" s="146"/>
      <c r="D64" s="148"/>
      <c r="E64" s="148"/>
      <c r="G64" s="227"/>
      <c r="H64" s="227"/>
      <c r="I64" s="227"/>
      <c r="J64" s="227"/>
      <c r="K64" s="227"/>
      <c r="L64" s="227"/>
      <c r="M64" s="227"/>
      <c r="N64" s="227"/>
      <c r="O64" s="227"/>
    </row>
    <row r="65" spans="1:20" x14ac:dyDescent="0.15">
      <c r="A65" s="267"/>
      <c r="B65" s="318" t="s">
        <v>209</v>
      </c>
      <c r="C65" s="318"/>
      <c r="D65" s="318"/>
      <c r="E65" s="318"/>
      <c r="F65" s="183"/>
      <c r="G65" s="227"/>
      <c r="H65" s="227"/>
      <c r="I65" s="227"/>
      <c r="J65" s="227"/>
      <c r="K65" s="227"/>
      <c r="L65" s="227"/>
      <c r="M65" s="227"/>
      <c r="N65" s="227"/>
      <c r="O65" s="227"/>
    </row>
    <row r="66" spans="1:20" x14ac:dyDescent="0.15">
      <c r="A66" s="267"/>
      <c r="B66" s="318"/>
      <c r="C66" s="318"/>
      <c r="D66" s="318"/>
      <c r="E66" s="318"/>
      <c r="G66" s="227"/>
      <c r="H66" s="227"/>
      <c r="I66" s="227"/>
      <c r="J66" s="227"/>
      <c r="K66" s="227"/>
      <c r="L66" s="227"/>
      <c r="M66" s="227"/>
      <c r="N66" s="227"/>
      <c r="O66" s="227"/>
    </row>
    <row r="67" spans="1:20" x14ac:dyDescent="0.15">
      <c r="A67" s="267"/>
      <c r="B67" s="162"/>
      <c r="C67" s="162"/>
      <c r="D67" s="162"/>
      <c r="E67" s="162"/>
      <c r="G67" s="227"/>
      <c r="H67" s="227"/>
      <c r="I67" s="227"/>
      <c r="J67" s="227"/>
      <c r="K67" s="227"/>
      <c r="L67" s="227"/>
      <c r="M67" s="227"/>
      <c r="N67" s="227"/>
      <c r="O67" s="227"/>
    </row>
    <row r="68" spans="1:20" x14ac:dyDescent="0.15">
      <c r="A68" s="267"/>
      <c r="B68" s="312" t="s">
        <v>224</v>
      </c>
      <c r="C68" s="312"/>
      <c r="D68" s="125"/>
      <c r="E68" s="134"/>
      <c r="F68" s="169"/>
      <c r="G68" s="227"/>
      <c r="H68" s="227"/>
      <c r="I68" s="227"/>
      <c r="J68" s="227"/>
      <c r="K68" s="227"/>
      <c r="L68" s="227"/>
      <c r="M68" s="227"/>
      <c r="N68" s="227"/>
      <c r="O68" s="227"/>
    </row>
    <row r="69" spans="1:20" x14ac:dyDescent="0.15">
      <c r="A69" s="267"/>
      <c r="B69" s="301"/>
      <c r="C69" s="301"/>
      <c r="D69" s="120"/>
      <c r="E69" s="122"/>
      <c r="F69" s="169"/>
      <c r="G69" s="227"/>
      <c r="H69" s="227"/>
      <c r="I69" s="227"/>
      <c r="J69" s="227"/>
      <c r="K69" s="227"/>
      <c r="L69" s="227"/>
      <c r="M69" s="227"/>
      <c r="N69" s="227"/>
      <c r="O69" s="227"/>
    </row>
    <row r="70" spans="1:20" x14ac:dyDescent="0.15">
      <c r="A70" s="267"/>
      <c r="B70" s="312" t="s">
        <v>160</v>
      </c>
      <c r="C70" s="317"/>
      <c r="D70" s="127"/>
      <c r="E70" s="134"/>
      <c r="F70" s="169"/>
      <c r="G70" s="227"/>
      <c r="H70" s="227"/>
      <c r="I70" s="227"/>
      <c r="J70" s="227"/>
      <c r="K70" s="227"/>
      <c r="L70" s="227"/>
      <c r="M70" s="227"/>
      <c r="N70" s="227"/>
      <c r="O70" s="227"/>
    </row>
    <row r="71" spans="1:20" x14ac:dyDescent="0.15">
      <c r="A71" s="267"/>
      <c r="B71" s="316" t="s">
        <v>155</v>
      </c>
      <c r="C71" s="316"/>
      <c r="D71" s="125"/>
      <c r="E71" s="134"/>
      <c r="F71" s="184" t="s">
        <v>222</v>
      </c>
      <c r="G71" s="227"/>
      <c r="H71" s="227"/>
      <c r="I71" s="227"/>
      <c r="J71" s="227"/>
      <c r="K71" s="227"/>
      <c r="L71" s="227"/>
      <c r="M71" s="227"/>
      <c r="N71" s="227"/>
      <c r="O71" s="227"/>
    </row>
    <row r="72" spans="1:20" x14ac:dyDescent="0.15">
      <c r="A72" s="267"/>
      <c r="C72" s="170"/>
      <c r="D72" s="115"/>
      <c r="E72" s="116"/>
      <c r="F72" s="169"/>
      <c r="G72" s="227"/>
      <c r="H72" s="227"/>
      <c r="I72" s="227"/>
      <c r="J72" s="227"/>
      <c r="K72" s="227"/>
      <c r="L72" s="227"/>
      <c r="M72" s="227"/>
      <c r="N72" s="227"/>
      <c r="O72" s="227"/>
    </row>
    <row r="73" spans="1:20" ht="15.5" customHeight="1" x14ac:dyDescent="0.15">
      <c r="A73" s="267"/>
      <c r="B73" s="313" t="s">
        <v>219</v>
      </c>
      <c r="C73" s="313"/>
      <c r="D73" s="178"/>
      <c r="E73" s="178"/>
      <c r="F73" s="185"/>
      <c r="G73" s="97"/>
      <c r="H73" s="97"/>
      <c r="I73" s="97"/>
      <c r="J73" s="97"/>
      <c r="K73" s="97"/>
      <c r="L73" s="97"/>
      <c r="M73" s="97"/>
      <c r="N73" s="97"/>
      <c r="O73" s="97"/>
      <c r="P73" s="62"/>
      <c r="Q73" s="62"/>
      <c r="R73" s="63"/>
      <c r="S73" s="27"/>
      <c r="T73" s="27"/>
    </row>
    <row r="74" spans="1:20" ht="16" customHeight="1" x14ac:dyDescent="0.15">
      <c r="A74" s="267"/>
      <c r="B74" s="309" t="s">
        <v>119</v>
      </c>
      <c r="C74" s="309"/>
      <c r="D74" s="177"/>
      <c r="E74" s="177"/>
      <c r="F74" s="58"/>
      <c r="G74" s="97"/>
      <c r="H74" s="97"/>
      <c r="I74" s="97"/>
      <c r="J74" s="97"/>
      <c r="K74" s="97"/>
      <c r="L74" s="97"/>
      <c r="M74" s="97"/>
      <c r="N74" s="97"/>
      <c r="O74" s="97"/>
      <c r="P74" s="62"/>
      <c r="Q74" s="62"/>
      <c r="R74" s="63"/>
      <c r="S74" s="27"/>
      <c r="T74" s="27"/>
    </row>
    <row r="75" spans="1:20" ht="16" customHeight="1" x14ac:dyDescent="0.15">
      <c r="A75" s="267"/>
      <c r="B75" s="109"/>
      <c r="C75" s="109"/>
      <c r="D75" s="177"/>
      <c r="E75" s="177"/>
      <c r="F75" s="58"/>
      <c r="G75" s="97"/>
      <c r="H75" s="97"/>
      <c r="I75" s="97"/>
      <c r="J75" s="97"/>
      <c r="K75" s="97"/>
      <c r="L75" s="97"/>
      <c r="M75" s="97"/>
      <c r="N75" s="97"/>
      <c r="O75" s="97"/>
      <c r="P75" s="62"/>
      <c r="Q75" s="62"/>
      <c r="R75" s="63"/>
      <c r="S75" s="27"/>
      <c r="T75" s="27"/>
    </row>
    <row r="76" spans="1:20" ht="16" x14ac:dyDescent="0.15">
      <c r="A76" s="267"/>
      <c r="B76" s="272" t="s">
        <v>281</v>
      </c>
      <c r="C76" s="273"/>
      <c r="D76" s="274"/>
      <c r="E76" s="274"/>
      <c r="F76" s="58"/>
      <c r="G76" s="97"/>
      <c r="H76" s="97"/>
      <c r="I76" s="97"/>
      <c r="J76" s="97"/>
      <c r="K76" s="97"/>
      <c r="L76" s="97"/>
      <c r="M76" s="97"/>
      <c r="N76" s="97"/>
      <c r="O76" s="97"/>
      <c r="P76" s="62"/>
      <c r="Q76" s="62"/>
      <c r="R76" s="63"/>
      <c r="S76" s="27"/>
      <c r="T76" s="27"/>
    </row>
    <row r="77" spans="1:20" x14ac:dyDescent="0.15">
      <c r="A77" s="267"/>
      <c r="B77" s="26" t="s">
        <v>132</v>
      </c>
      <c r="C77" s="8" t="s">
        <v>27</v>
      </c>
      <c r="D77" s="126"/>
      <c r="E77" s="134"/>
      <c r="F77" s="28"/>
      <c r="H77" s="36"/>
      <c r="I77" s="36"/>
      <c r="J77" s="36"/>
      <c r="K77" s="36"/>
      <c r="L77" s="36"/>
      <c r="M77" s="36"/>
      <c r="N77" s="36"/>
    </row>
    <row r="78" spans="1:20" ht="12.75" customHeight="1" x14ac:dyDescent="0.2">
      <c r="A78" s="267"/>
      <c r="B78" s="26"/>
      <c r="C78" s="8" t="s">
        <v>18</v>
      </c>
      <c r="D78" s="126"/>
      <c r="E78" s="134"/>
      <c r="F78" s="28"/>
      <c r="G78" s="29"/>
      <c r="H78" s="29"/>
      <c r="I78" s="29"/>
      <c r="J78" s="77"/>
    </row>
    <row r="79" spans="1:20" ht="12.75" customHeight="1" x14ac:dyDescent="0.2">
      <c r="A79" s="267"/>
      <c r="B79" s="26"/>
      <c r="C79" s="8" t="s">
        <v>19</v>
      </c>
      <c r="D79" s="126"/>
      <c r="E79" s="134"/>
      <c r="F79" s="28"/>
      <c r="G79" s="29"/>
      <c r="H79" s="29"/>
      <c r="I79" s="29"/>
      <c r="J79" s="77"/>
    </row>
    <row r="80" spans="1:20" x14ac:dyDescent="0.15">
      <c r="A80" s="267"/>
      <c r="B80" s="33"/>
      <c r="C80" s="33"/>
      <c r="D80" s="95"/>
      <c r="E80" s="99"/>
      <c r="F80" s="42"/>
      <c r="G80" s="97"/>
      <c r="H80" s="97"/>
      <c r="I80" s="97"/>
      <c r="J80" s="97"/>
      <c r="K80" s="97"/>
      <c r="L80" s="97"/>
      <c r="M80" s="97"/>
      <c r="N80" s="97"/>
      <c r="O80" s="97"/>
      <c r="P80" s="62"/>
      <c r="Q80" s="62"/>
      <c r="R80" s="63"/>
      <c r="S80" s="27"/>
      <c r="T80" s="27"/>
    </row>
    <row r="81" spans="1:20" x14ac:dyDescent="0.15">
      <c r="A81" s="267"/>
      <c r="B81" s="26" t="s">
        <v>26</v>
      </c>
      <c r="C81" s="96" t="s">
        <v>148</v>
      </c>
      <c r="D81" s="126"/>
      <c r="E81" s="134"/>
      <c r="F81" s="310"/>
      <c r="G81" s="311"/>
      <c r="H81" s="311"/>
      <c r="I81" s="311"/>
      <c r="J81" s="311"/>
      <c r="K81" s="311"/>
      <c r="L81" s="311"/>
      <c r="M81" s="311"/>
      <c r="N81" s="311"/>
      <c r="O81" s="311"/>
      <c r="P81" s="64"/>
      <c r="Q81" s="64"/>
      <c r="R81" s="65"/>
      <c r="S81" s="1"/>
      <c r="T81" s="1"/>
    </row>
    <row r="82" spans="1:20" ht="12.75" customHeight="1" x14ac:dyDescent="0.15">
      <c r="A82" s="267"/>
      <c r="B82" s="26"/>
      <c r="C82" s="342" t="s">
        <v>149</v>
      </c>
      <c r="D82" s="342"/>
      <c r="E82" s="342"/>
      <c r="F82" s="342"/>
      <c r="G82" s="342"/>
      <c r="H82" s="342"/>
      <c r="I82" s="42"/>
      <c r="J82" s="42"/>
      <c r="K82" s="42"/>
      <c r="L82" s="42"/>
      <c r="P82" s="64"/>
      <c r="Q82" s="64"/>
      <c r="R82" s="65"/>
      <c r="S82" s="1"/>
      <c r="T82" s="1"/>
    </row>
    <row r="83" spans="1:20" x14ac:dyDescent="0.15">
      <c r="A83" s="267"/>
      <c r="B83" s="26"/>
      <c r="C83" s="96" t="s">
        <v>150</v>
      </c>
      <c r="D83" s="126"/>
      <c r="E83" s="134"/>
      <c r="F83" s="44"/>
      <c r="G83" s="42"/>
      <c r="H83" s="42"/>
      <c r="I83" s="42"/>
      <c r="K83" s="41"/>
      <c r="L83" s="41"/>
      <c r="M83" s="41"/>
      <c r="N83" s="41"/>
      <c r="O83" s="41"/>
      <c r="P83" s="64"/>
      <c r="Q83" s="64"/>
      <c r="R83" s="65"/>
      <c r="S83" s="1"/>
      <c r="T83" s="1"/>
    </row>
    <row r="84" spans="1:20" x14ac:dyDescent="0.15">
      <c r="A84" s="267"/>
      <c r="B84" s="26"/>
      <c r="C84" s="96" t="s">
        <v>151</v>
      </c>
      <c r="D84" s="126"/>
      <c r="E84" s="134"/>
      <c r="G84" s="42"/>
      <c r="H84" s="42"/>
      <c r="I84" s="42"/>
    </row>
    <row r="85" spans="1:20" x14ac:dyDescent="0.15">
      <c r="A85" s="267"/>
      <c r="B85" s="26"/>
      <c r="C85" s="8" t="s">
        <v>111</v>
      </c>
      <c r="D85" s="126"/>
      <c r="E85" s="134"/>
      <c r="F85" s="45"/>
      <c r="G85" s="42"/>
      <c r="H85" s="42"/>
      <c r="I85" s="42"/>
      <c r="J85" s="41"/>
    </row>
    <row r="86" spans="1:20" x14ac:dyDescent="0.15">
      <c r="A86" s="267"/>
      <c r="B86" s="26"/>
      <c r="C86" s="12" t="s">
        <v>37</v>
      </c>
      <c r="D86" s="126"/>
      <c r="E86" s="134"/>
      <c r="F86" s="45"/>
      <c r="G86" s="42"/>
      <c r="H86" s="42"/>
      <c r="I86" s="42"/>
      <c r="J86" s="41"/>
    </row>
    <row r="87" spans="1:20" x14ac:dyDescent="0.15">
      <c r="A87" s="267"/>
      <c r="B87" s="26"/>
      <c r="C87" s="8" t="s">
        <v>17</v>
      </c>
      <c r="D87" s="126"/>
      <c r="E87" s="134"/>
      <c r="G87" s="46"/>
      <c r="H87" s="46"/>
      <c r="I87" s="46"/>
      <c r="J87" s="41"/>
      <c r="L87" s="40"/>
      <c r="M87" s="87"/>
      <c r="N87" s="87"/>
      <c r="O87" s="87"/>
    </row>
    <row r="88" spans="1:20" x14ac:dyDescent="0.15">
      <c r="A88" s="267"/>
      <c r="B88" s="26"/>
      <c r="C88" s="89"/>
      <c r="D88" s="13" t="s">
        <v>36</v>
      </c>
      <c r="E88" s="47">
        <f>IF(F149=TRUE,(0.0625*(ROUND(D83,2))*(4*(ROUND(D84,2))+(6*(ROUND(D87,2)))+(3*(ROUND(D86,2)))+(2*(ROUND(D85,2)))+0.09)),0)</f>
        <v>0</v>
      </c>
      <c r="F88" s="345"/>
      <c r="G88" s="346"/>
      <c r="H88" s="346"/>
      <c r="I88" s="346"/>
      <c r="J88" s="180"/>
      <c r="K88" s="169"/>
      <c r="L88" s="87"/>
      <c r="M88" s="87"/>
      <c r="N88" s="87"/>
      <c r="O88" s="87"/>
    </row>
    <row r="89" spans="1:20" x14ac:dyDescent="0.15">
      <c r="A89" s="267"/>
      <c r="B89" s="261" t="s">
        <v>175</v>
      </c>
      <c r="C89" s="260"/>
      <c r="D89" s="128"/>
      <c r="E89" s="135"/>
      <c r="F89" s="181" t="s">
        <v>303</v>
      </c>
      <c r="G89" s="182">
        <f>D84*0.075</f>
        <v>0</v>
      </c>
      <c r="H89" s="351" t="str">
        <f>IF(D89&gt;G89,"Check Foot Offset. If over 7.5% then it will be added to LL for the calculation of HSA on your certificate","")</f>
        <v/>
      </c>
      <c r="I89" s="351"/>
      <c r="J89" s="351"/>
      <c r="K89" s="351"/>
      <c r="L89" s="87"/>
      <c r="M89" s="87"/>
      <c r="N89" s="87"/>
      <c r="O89" s="87"/>
    </row>
    <row r="90" spans="1:20" x14ac:dyDescent="0.15">
      <c r="A90" s="267"/>
      <c r="B90" s="26"/>
      <c r="C90" s="79"/>
      <c r="D90" s="80"/>
      <c r="E90" s="82"/>
      <c r="F90" s="179"/>
      <c r="G90" s="179"/>
      <c r="H90" s="351"/>
      <c r="I90" s="351"/>
      <c r="J90" s="351"/>
      <c r="K90" s="351"/>
    </row>
    <row r="91" spans="1:20" x14ac:dyDescent="0.15">
      <c r="A91" s="267"/>
      <c r="B91" s="312" t="s">
        <v>296</v>
      </c>
      <c r="C91" s="312"/>
      <c r="D91" s="81"/>
      <c r="E91" s="83"/>
      <c r="F91" s="58"/>
      <c r="G91" s="78"/>
      <c r="H91" s="78"/>
      <c r="I91" s="78"/>
      <c r="J91" s="41"/>
    </row>
    <row r="92" spans="1:20" x14ac:dyDescent="0.15">
      <c r="A92" s="267"/>
      <c r="B92" s="26"/>
      <c r="C92" s="79"/>
      <c r="D92" s="81"/>
      <c r="E92" s="83"/>
      <c r="F92" s="185"/>
      <c r="G92" s="179"/>
      <c r="H92" s="179"/>
      <c r="I92" s="78"/>
      <c r="J92" s="41"/>
    </row>
    <row r="93" spans="1:20" x14ac:dyDescent="0.15">
      <c r="A93" s="267"/>
      <c r="B93" s="34" t="s">
        <v>179</v>
      </c>
      <c r="C93" s="166"/>
      <c r="E93" s="253"/>
      <c r="F93" s="353"/>
      <c r="G93" s="353"/>
      <c r="H93" s="353"/>
      <c r="I93" s="78"/>
      <c r="J93" s="41"/>
    </row>
    <row r="94" spans="1:20" x14ac:dyDescent="0.15">
      <c r="A94" s="267"/>
      <c r="B94" s="258" t="s">
        <v>301</v>
      </c>
      <c r="C94" s="166"/>
      <c r="D94" s="129"/>
      <c r="E94" s="83"/>
      <c r="F94" s="251" t="s">
        <v>188</v>
      </c>
      <c r="G94" s="251"/>
      <c r="H94" s="251"/>
      <c r="I94" s="78"/>
      <c r="J94" s="41"/>
    </row>
    <row r="95" spans="1:20" ht="14" thickBot="1" x14ac:dyDescent="0.2">
      <c r="A95" s="267"/>
      <c r="B95" s="252"/>
      <c r="C95" s="166"/>
      <c r="D95" s="35" t="str">
        <f>IF(D94=0,"","Complete all data")</f>
        <v/>
      </c>
      <c r="F95" s="251"/>
      <c r="G95" s="251"/>
      <c r="H95" s="251"/>
      <c r="I95" s="78"/>
      <c r="J95" s="41"/>
    </row>
    <row r="96" spans="1:20" x14ac:dyDescent="0.15">
      <c r="A96" s="267"/>
      <c r="B96" s="34"/>
      <c r="C96" s="240" t="s">
        <v>213</v>
      </c>
      <c r="D96" s="241"/>
      <c r="E96" s="242"/>
      <c r="F96" s="302" t="str">
        <f>IF(AND(D97&gt;0,(D97&lt;(D96*0.625))),"SHW &lt; 62.5%. Too narrow - rate as headsail","")</f>
        <v/>
      </c>
      <c r="G96" s="303"/>
      <c r="H96" s="303"/>
      <c r="I96" s="303"/>
      <c r="J96" s="41"/>
    </row>
    <row r="97" spans="1:18" ht="14" thickBot="1" x14ac:dyDescent="0.2">
      <c r="A97" s="267"/>
      <c r="B97" s="34"/>
      <c r="C97" s="243" t="s">
        <v>214</v>
      </c>
      <c r="D97" s="244"/>
      <c r="E97" s="245"/>
      <c r="F97" s="304" t="str">
        <f>IF(AND(D97&gt;0,(D97&gt;=(D96*0.75))),"SHW &gt;= 75%. Too wide - rate as a spinnaker","")</f>
        <v/>
      </c>
      <c r="G97" s="305"/>
      <c r="H97" s="305"/>
      <c r="I97" s="305"/>
      <c r="J97" s="41"/>
    </row>
    <row r="98" spans="1:18" x14ac:dyDescent="0.15">
      <c r="A98" s="267"/>
      <c r="B98" s="34"/>
      <c r="C98" s="278" t="s">
        <v>228</v>
      </c>
      <c r="D98" s="238"/>
      <c r="E98" s="239"/>
      <c r="G98" s="214"/>
      <c r="H98" s="214"/>
      <c r="I98" s="78"/>
      <c r="J98" s="41"/>
    </row>
    <row r="99" spans="1:18" x14ac:dyDescent="0.15">
      <c r="A99" s="267"/>
      <c r="B99" s="34"/>
      <c r="C99" s="278" t="s">
        <v>229</v>
      </c>
      <c r="D99" s="126"/>
      <c r="E99" s="134"/>
      <c r="F99" s="185"/>
      <c r="G99" s="216"/>
      <c r="H99" s="216"/>
      <c r="J99" s="41"/>
    </row>
    <row r="100" spans="1:18" x14ac:dyDescent="0.15">
      <c r="A100" s="267"/>
      <c r="B100" s="34"/>
      <c r="C100" s="278" t="s">
        <v>230</v>
      </c>
      <c r="D100" s="126"/>
      <c r="E100" s="134"/>
      <c r="F100" s="186"/>
      <c r="G100" s="215"/>
      <c r="H100" s="179"/>
      <c r="I100" s="179"/>
      <c r="J100" s="41"/>
    </row>
    <row r="101" spans="1:18" x14ac:dyDescent="0.15">
      <c r="A101" s="267"/>
      <c r="B101" s="34"/>
      <c r="C101" s="278" t="s">
        <v>231</v>
      </c>
      <c r="D101" s="126"/>
      <c r="E101" s="134"/>
      <c r="F101" s="58"/>
      <c r="G101" s="78"/>
      <c r="H101" s="78"/>
      <c r="I101" s="78"/>
      <c r="J101" s="41"/>
    </row>
    <row r="102" spans="1:18" x14ac:dyDescent="0.15">
      <c r="A102" s="267"/>
      <c r="B102" s="34"/>
      <c r="C102" s="278" t="s">
        <v>232</v>
      </c>
      <c r="D102" s="126"/>
      <c r="E102" s="134"/>
      <c r="F102" s="58"/>
      <c r="G102" s="78"/>
      <c r="H102" s="78"/>
      <c r="I102" s="78"/>
      <c r="J102" s="41"/>
    </row>
    <row r="103" spans="1:18" x14ac:dyDescent="0.15">
      <c r="A103" s="267"/>
      <c r="B103" s="34"/>
      <c r="C103" s="166"/>
      <c r="D103" s="13" t="s">
        <v>180</v>
      </c>
      <c r="E103" s="47">
        <f>IF(F152=TRUE,(0.0625*(ROUND(D98,2))*(4*(ROUND(D99,2))+(6*(ROUND(D102,2)))+(3*(ROUND(D101,2)))+(2*(ROUND(D100,2)))+0.09)),0)</f>
        <v>0</v>
      </c>
      <c r="F103" s="345"/>
      <c r="G103" s="346"/>
      <c r="H103" s="346"/>
      <c r="I103" s="346"/>
      <c r="J103" s="41"/>
    </row>
    <row r="104" spans="1:18" s="155" customFormat="1" x14ac:dyDescent="0.15">
      <c r="A104" s="267"/>
      <c r="B104" s="261" t="s">
        <v>304</v>
      </c>
      <c r="C104" s="260"/>
      <c r="D104" s="128"/>
      <c r="E104" s="135"/>
      <c r="F104" s="181" t="s">
        <v>305</v>
      </c>
      <c r="G104" s="182">
        <f>D99*0.075</f>
        <v>0</v>
      </c>
      <c r="H104" s="78"/>
      <c r="I104" s="78"/>
      <c r="J104" s="154"/>
      <c r="K104" s="40"/>
      <c r="L104" s="40"/>
      <c r="M104" s="40"/>
      <c r="N104" s="40"/>
      <c r="O104" s="40"/>
      <c r="P104" s="30"/>
      <c r="Q104" s="30"/>
      <c r="R104" s="30"/>
    </row>
    <row r="105" spans="1:18" s="155" customFormat="1" x14ac:dyDescent="0.15">
      <c r="A105" s="267"/>
      <c r="B105" s="34"/>
      <c r="C105" s="166"/>
      <c r="D105" s="262"/>
      <c r="E105" s="83"/>
      <c r="F105" s="58"/>
      <c r="G105" s="78"/>
      <c r="H105" s="78"/>
      <c r="I105" s="78"/>
      <c r="J105" s="154"/>
      <c r="K105" s="40"/>
      <c r="L105" s="40"/>
      <c r="M105" s="40"/>
      <c r="N105" s="40"/>
      <c r="O105" s="40"/>
      <c r="P105" s="30"/>
      <c r="Q105" s="30"/>
      <c r="R105" s="30"/>
    </row>
    <row r="106" spans="1:18" s="155" customFormat="1" x14ac:dyDescent="0.15">
      <c r="A106" s="267"/>
      <c r="B106" s="34" t="s">
        <v>300</v>
      </c>
      <c r="C106" s="166"/>
      <c r="D106" s="256"/>
      <c r="E106" s="83"/>
      <c r="F106" s="58"/>
      <c r="G106" s="78"/>
      <c r="H106" s="78"/>
      <c r="I106" s="78"/>
      <c r="J106" s="154"/>
      <c r="K106" s="40"/>
      <c r="L106" s="40"/>
      <c r="M106" s="40"/>
      <c r="N106" s="40"/>
      <c r="O106" s="40"/>
      <c r="P106" s="30"/>
      <c r="Q106" s="30"/>
      <c r="R106" s="30"/>
    </row>
    <row r="107" spans="1:18" ht="12.75" customHeight="1" x14ac:dyDescent="0.15">
      <c r="A107" s="267"/>
      <c r="B107" s="257" t="s">
        <v>302</v>
      </c>
      <c r="C107" s="24"/>
      <c r="D107" s="129"/>
      <c r="E107" s="48"/>
      <c r="F107" s="349"/>
      <c r="G107" s="349"/>
      <c r="H107" s="349"/>
      <c r="I107" s="349"/>
      <c r="J107" s="349"/>
      <c r="K107" s="349"/>
      <c r="L107" s="349"/>
    </row>
    <row r="108" spans="1:18" ht="12.75" customHeight="1" x14ac:dyDescent="0.2">
      <c r="A108" s="267"/>
      <c r="B108" s="24"/>
      <c r="C108" s="24"/>
      <c r="D108" s="57"/>
      <c r="E108" s="12"/>
      <c r="F108" s="29"/>
      <c r="G108" s="29"/>
      <c r="H108" s="187"/>
      <c r="I108" s="187"/>
      <c r="J108" s="77"/>
    </row>
    <row r="109" spans="1:18" x14ac:dyDescent="0.15">
      <c r="A109" s="267"/>
      <c r="B109" s="343" t="s">
        <v>223</v>
      </c>
      <c r="C109" s="343"/>
      <c r="D109" s="343"/>
      <c r="E109" s="193" t="s">
        <v>110</v>
      </c>
      <c r="F109" s="189"/>
      <c r="H109" s="173"/>
      <c r="I109" s="173"/>
      <c r="J109" s="173"/>
    </row>
    <row r="110" spans="1:18" ht="14" x14ac:dyDescent="0.15">
      <c r="A110" s="267"/>
      <c r="B110" s="344" t="s">
        <v>297</v>
      </c>
      <c r="C110" s="344"/>
      <c r="D110" s="344"/>
      <c r="E110" s="194" t="s">
        <v>109</v>
      </c>
      <c r="F110" s="190"/>
      <c r="H110" s="173"/>
      <c r="I110" s="173"/>
      <c r="J110" s="173"/>
    </row>
    <row r="111" spans="1:18" ht="12.75" customHeight="1" x14ac:dyDescent="0.2">
      <c r="A111" s="267"/>
      <c r="B111" s="24"/>
      <c r="C111" s="24"/>
      <c r="D111" s="254"/>
      <c r="E111" s="12"/>
      <c r="F111" s="29"/>
      <c r="G111" s="29"/>
      <c r="H111" s="187"/>
      <c r="I111" s="187"/>
      <c r="J111" s="77"/>
    </row>
    <row r="112" spans="1:18" ht="12.75" customHeight="1" x14ac:dyDescent="0.2">
      <c r="A112" s="267"/>
      <c r="B112" s="352" t="s">
        <v>174</v>
      </c>
      <c r="C112" s="352"/>
      <c r="D112" s="352"/>
      <c r="E112" s="352"/>
      <c r="F112" s="29"/>
      <c r="G112" s="29"/>
      <c r="H112" s="29"/>
      <c r="I112" s="29"/>
      <c r="J112" s="77"/>
    </row>
    <row r="113" spans="1:14" x14ac:dyDescent="0.15">
      <c r="A113" s="267"/>
      <c r="B113" s="255" t="s">
        <v>24</v>
      </c>
      <c r="C113" s="8" t="s">
        <v>20</v>
      </c>
      <c r="D113" s="126"/>
      <c r="E113" s="134"/>
      <c r="F113" s="28"/>
      <c r="K113" s="108"/>
      <c r="L113" s="108"/>
      <c r="M113" s="108"/>
      <c r="N113" s="17"/>
    </row>
    <row r="114" spans="1:14" x14ac:dyDescent="0.15">
      <c r="A114" s="267"/>
      <c r="B114" s="26"/>
      <c r="C114" s="8" t="s">
        <v>21</v>
      </c>
      <c r="D114" s="126"/>
      <c r="E114" s="134"/>
      <c r="F114" s="28"/>
      <c r="K114" s="104"/>
      <c r="L114" s="104"/>
      <c r="M114" s="104"/>
      <c r="N114" s="17"/>
    </row>
    <row r="115" spans="1:14" x14ac:dyDescent="0.15">
      <c r="A115" s="267"/>
      <c r="B115" s="26"/>
      <c r="C115" s="96" t="s">
        <v>152</v>
      </c>
      <c r="D115" s="126"/>
      <c r="E115" s="134"/>
      <c r="F115" s="49"/>
      <c r="I115" s="46"/>
      <c r="J115" s="41"/>
      <c r="K115" s="17"/>
      <c r="L115" s="17"/>
      <c r="M115" s="17"/>
      <c r="N115" s="17"/>
    </row>
    <row r="116" spans="1:14" ht="12.75" customHeight="1" x14ac:dyDescent="0.15">
      <c r="A116" s="267"/>
      <c r="B116" s="26"/>
      <c r="C116" s="8" t="s">
        <v>22</v>
      </c>
      <c r="D116" s="126"/>
      <c r="E116" s="134"/>
      <c r="F116" s="84"/>
      <c r="I116" s="102"/>
      <c r="J116" s="41"/>
      <c r="K116" s="17"/>
      <c r="L116" s="17"/>
      <c r="M116" s="17"/>
    </row>
    <row r="117" spans="1:14" ht="13" customHeight="1" x14ac:dyDescent="0.15">
      <c r="A117" s="267"/>
      <c r="B117" s="35"/>
      <c r="C117" s="188" t="s">
        <v>110</v>
      </c>
      <c r="D117" s="13" t="s">
        <v>35</v>
      </c>
      <c r="E117" s="38">
        <f>IF(AND(F150=TRUE,C170=0),((ROUND(D113,2)+ROUND(D114,2))/2)*((ROUND(D115,2)+(4*ROUND(D116,2)))/5)*0.83,0)</f>
        <v>0</v>
      </c>
      <c r="F117" s="113"/>
      <c r="G117" s="350" t="str">
        <f>IF((D116&lt;(D115*0.75)),"Sym spi SHW less than 75% SFL - too narrow","")</f>
        <v/>
      </c>
      <c r="H117" s="350"/>
      <c r="I117" s="350"/>
      <c r="J117" s="350"/>
    </row>
    <row r="118" spans="1:14" x14ac:dyDescent="0.15">
      <c r="A118" s="267"/>
      <c r="B118" s="35"/>
      <c r="C118" s="17"/>
      <c r="D118" s="142"/>
      <c r="E118" s="143"/>
      <c r="F118" s="78"/>
      <c r="G118" s="78"/>
      <c r="H118" s="78"/>
      <c r="I118" s="78"/>
      <c r="J118" s="41"/>
    </row>
    <row r="119" spans="1:14" x14ac:dyDescent="0.15">
      <c r="A119" s="267"/>
      <c r="B119" s="255" t="s">
        <v>25</v>
      </c>
      <c r="C119" s="8" t="s">
        <v>20</v>
      </c>
      <c r="D119" s="126"/>
      <c r="E119" s="134"/>
      <c r="F119" s="50"/>
      <c r="G119" s="300"/>
      <c r="H119" s="300"/>
      <c r="I119" s="300"/>
      <c r="J119" s="41"/>
    </row>
    <row r="120" spans="1:14" x14ac:dyDescent="0.15">
      <c r="A120" s="267"/>
      <c r="B120" s="26"/>
      <c r="C120" s="8" t="s">
        <v>21</v>
      </c>
      <c r="D120" s="126"/>
      <c r="E120" s="134"/>
      <c r="F120" s="50"/>
      <c r="G120" s="300"/>
      <c r="H120" s="300"/>
      <c r="I120" s="300"/>
      <c r="J120" s="41"/>
    </row>
    <row r="121" spans="1:14" x14ac:dyDescent="0.15">
      <c r="A121" s="267"/>
      <c r="B121" s="26"/>
      <c r="C121" s="96" t="s">
        <v>152</v>
      </c>
      <c r="D121" s="126"/>
      <c r="E121" s="134"/>
      <c r="F121" s="50"/>
      <c r="G121" s="300"/>
      <c r="H121" s="300"/>
      <c r="I121" s="300"/>
      <c r="J121" s="41"/>
    </row>
    <row r="122" spans="1:14" x14ac:dyDescent="0.15">
      <c r="A122" s="267"/>
      <c r="B122" s="26"/>
      <c r="C122" s="8" t="s">
        <v>22</v>
      </c>
      <c r="D122" s="126"/>
      <c r="E122" s="134"/>
      <c r="F122" s="84"/>
      <c r="G122" s="300"/>
      <c r="H122" s="300"/>
      <c r="I122" s="300"/>
      <c r="J122" s="41"/>
    </row>
    <row r="123" spans="1:14" x14ac:dyDescent="0.15">
      <c r="A123" s="267"/>
      <c r="B123" s="35"/>
      <c r="C123" s="188" t="s">
        <v>109</v>
      </c>
      <c r="D123" s="13" t="s">
        <v>35</v>
      </c>
      <c r="E123" s="38">
        <f>IF(AND(F151=TRUE,C171=0),((ROUND(D119,2)+ROUND(D120,2))/2)*((ROUND(D121,2)+(4*ROUND(D122,2)))/5)*0.83,0)</f>
        <v>0</v>
      </c>
      <c r="F123" s="113"/>
      <c r="G123" s="350" t="str">
        <f>IF((D122&lt;(D121*0.75)),"Asym spi SHW less than 75% SFL - too narrow","")</f>
        <v/>
      </c>
      <c r="H123" s="350"/>
      <c r="I123" s="350"/>
      <c r="J123" s="350"/>
    </row>
    <row r="124" spans="1:14" x14ac:dyDescent="0.15">
      <c r="A124" s="267"/>
      <c r="B124" s="35"/>
      <c r="C124" s="149"/>
      <c r="D124" s="81"/>
      <c r="E124" s="82"/>
      <c r="F124" s="78"/>
      <c r="G124" s="174"/>
      <c r="H124" s="174"/>
      <c r="I124" s="174"/>
      <c r="J124" s="174"/>
    </row>
    <row r="125" spans="1:14" x14ac:dyDescent="0.15">
      <c r="A125" s="267"/>
      <c r="B125" s="37" t="s">
        <v>169</v>
      </c>
      <c r="C125" s="17"/>
      <c r="D125" s="136"/>
      <c r="E125" s="137"/>
      <c r="F125" s="51"/>
      <c r="G125" s="51"/>
      <c r="H125" s="51"/>
      <c r="I125" s="51"/>
      <c r="J125" s="41"/>
    </row>
    <row r="126" spans="1:14" x14ac:dyDescent="0.15">
      <c r="A126" s="267"/>
      <c r="B126" s="26" t="s">
        <v>29</v>
      </c>
      <c r="C126" s="8" t="s">
        <v>30</v>
      </c>
      <c r="D126" s="126"/>
      <c r="E126" s="134"/>
      <c r="F126" s="50"/>
      <c r="G126" s="51"/>
      <c r="H126" s="51"/>
      <c r="I126" s="51"/>
      <c r="J126" s="41"/>
    </row>
    <row r="127" spans="1:14" ht="12" customHeight="1" x14ac:dyDescent="0.15">
      <c r="A127" s="267"/>
      <c r="B127" s="26"/>
      <c r="C127" s="8" t="s">
        <v>31</v>
      </c>
      <c r="D127" s="126"/>
      <c r="E127" s="134"/>
      <c r="J127" s="52"/>
    </row>
    <row r="128" spans="1:14" x14ac:dyDescent="0.15">
      <c r="A128" s="267"/>
      <c r="B128" s="146" t="s">
        <v>225</v>
      </c>
      <c r="C128" s="8" t="s">
        <v>32</v>
      </c>
      <c r="D128" s="126"/>
      <c r="E128" s="134"/>
    </row>
    <row r="129" spans="1:18" x14ac:dyDescent="0.15">
      <c r="A129" s="267"/>
      <c r="B129" s="26"/>
      <c r="C129" s="8" t="s">
        <v>33</v>
      </c>
      <c r="D129" s="126"/>
      <c r="E129" s="134"/>
      <c r="I129" s="17"/>
    </row>
    <row r="130" spans="1:18" x14ac:dyDescent="0.15">
      <c r="A130" s="265"/>
      <c r="B130" s="34"/>
      <c r="C130" s="12"/>
      <c r="D130" s="43"/>
      <c r="E130" s="12"/>
      <c r="G130" s="103"/>
      <c r="J130" s="91"/>
      <c r="K130" s="91"/>
      <c r="L130" s="91"/>
    </row>
    <row r="131" spans="1:18" ht="16" x14ac:dyDescent="0.2">
      <c r="A131" s="265"/>
      <c r="B131" s="275" t="s">
        <v>38</v>
      </c>
      <c r="C131" s="276"/>
      <c r="D131" s="267"/>
      <c r="E131" s="276"/>
      <c r="F131" s="106"/>
      <c r="G131" s="106"/>
      <c r="H131" s="106"/>
      <c r="I131" s="106"/>
    </row>
    <row r="132" spans="1:18" x14ac:dyDescent="0.15">
      <c r="A132" s="40"/>
      <c r="B132" s="348" t="s">
        <v>183</v>
      </c>
      <c r="C132" s="348"/>
      <c r="D132" s="106"/>
      <c r="E132" s="106"/>
      <c r="F132" s="53"/>
      <c r="G132" s="53"/>
      <c r="H132" s="53"/>
      <c r="I132" s="119" t="s">
        <v>159</v>
      </c>
    </row>
    <row r="134" spans="1:18" x14ac:dyDescent="0.15">
      <c r="A134" s="40"/>
      <c r="B134" s="54"/>
      <c r="C134" s="55"/>
      <c r="D134" s="156" t="s">
        <v>182</v>
      </c>
      <c r="E134" s="53"/>
      <c r="F134" s="53"/>
      <c r="G134" s="53"/>
      <c r="H134" s="12"/>
      <c r="O134" s="30"/>
      <c r="Q134" s="2"/>
      <c r="R134"/>
    </row>
    <row r="135" spans="1:18" ht="13" customHeight="1" x14ac:dyDescent="0.15">
      <c r="A135" s="40"/>
      <c r="B135" s="3" t="s">
        <v>167</v>
      </c>
      <c r="D135" s="20">
        <v>14.2</v>
      </c>
      <c r="E135" s="23" t="s">
        <v>49</v>
      </c>
      <c r="F135" s="347"/>
      <c r="G135" s="347"/>
      <c r="H135" s="347"/>
      <c r="I135" s="347"/>
      <c r="O135" s="30"/>
      <c r="Q135" s="2"/>
      <c r="R135"/>
    </row>
    <row r="136" spans="1:18" x14ac:dyDescent="0.15">
      <c r="A136" s="40"/>
      <c r="B136" s="3" t="s">
        <v>168</v>
      </c>
      <c r="D136" s="20">
        <v>14.9</v>
      </c>
      <c r="E136" s="23" t="s">
        <v>49</v>
      </c>
      <c r="F136" s="347"/>
      <c r="G136" s="347"/>
      <c r="H136" s="347"/>
      <c r="I136" s="347"/>
      <c r="O136" s="30"/>
      <c r="Q136" s="2"/>
      <c r="R136"/>
    </row>
    <row r="137" spans="1:18" x14ac:dyDescent="0.15">
      <c r="A137" s="40"/>
      <c r="B137" s="3" t="s">
        <v>45</v>
      </c>
      <c r="D137" s="20">
        <v>19.75</v>
      </c>
      <c r="E137" s="24" t="s">
        <v>49</v>
      </c>
      <c r="F137" s="145"/>
      <c r="G137" s="145"/>
      <c r="H137" s="145"/>
      <c r="I137" s="145"/>
      <c r="O137" s="30"/>
      <c r="Q137" s="2"/>
      <c r="R137"/>
    </row>
    <row r="138" spans="1:18" x14ac:dyDescent="0.15">
      <c r="A138" s="40"/>
      <c r="E138" s="56"/>
      <c r="F138" s="56"/>
      <c r="G138" s="56"/>
      <c r="H138" s="56"/>
      <c r="I138" s="56"/>
    </row>
    <row r="139" spans="1:18" x14ac:dyDescent="0.15">
      <c r="A139" s="40"/>
      <c r="B139" s="5" t="s">
        <v>44</v>
      </c>
      <c r="C139" s="15"/>
      <c r="D139" s="16" t="s">
        <v>51</v>
      </c>
      <c r="E139" s="15"/>
      <c r="F139" s="6"/>
    </row>
    <row r="140" spans="1:18" x14ac:dyDescent="0.15">
      <c r="A140" s="40"/>
      <c r="B140" s="7" t="s">
        <v>46</v>
      </c>
      <c r="C140" s="17"/>
      <c r="D140" s="18">
        <f>D26</f>
        <v>0</v>
      </c>
      <c r="E140" s="17" t="s">
        <v>50</v>
      </c>
      <c r="F140" s="21"/>
      <c r="G140" s="341"/>
      <c r="H140" s="341"/>
      <c r="I140" s="341"/>
    </row>
    <row r="141" spans="1:18" x14ac:dyDescent="0.15">
      <c r="A141" s="40"/>
      <c r="B141" s="7" t="s">
        <v>41</v>
      </c>
      <c r="C141" s="17"/>
      <c r="D141" s="18">
        <f>IF(D140&gt;11.99,IF(D140&gt;17.99,D137,D136),D135)</f>
        <v>14.2</v>
      </c>
      <c r="E141" s="17"/>
      <c r="F141" s="21"/>
      <c r="G141" s="341"/>
      <c r="H141" s="341"/>
      <c r="I141" s="341"/>
    </row>
    <row r="142" spans="1:18" x14ac:dyDescent="0.15">
      <c r="A142" s="40"/>
      <c r="B142" s="7" t="s">
        <v>42</v>
      </c>
      <c r="C142" s="17"/>
      <c r="D142" s="18">
        <f>D140*D141</f>
        <v>0</v>
      </c>
      <c r="E142" s="17"/>
      <c r="F142" s="8"/>
    </row>
    <row r="143" spans="1:18" x14ac:dyDescent="0.15">
      <c r="A143" s="40"/>
      <c r="B143" s="7" t="s">
        <v>43</v>
      </c>
      <c r="C143" s="17"/>
      <c r="D143" s="18">
        <f>IF(D154=FALSE,0,D142)</f>
        <v>0</v>
      </c>
      <c r="E143" s="17"/>
      <c r="F143" s="8"/>
    </row>
    <row r="144" spans="1:18" x14ac:dyDescent="0.15">
      <c r="A144" s="40"/>
      <c r="B144" s="10" t="s">
        <v>318</v>
      </c>
      <c r="C144" s="14"/>
      <c r="D144" s="19">
        <f>SUM(D142:D143)*1.13</f>
        <v>0</v>
      </c>
      <c r="E144" s="22"/>
      <c r="F144" s="11"/>
    </row>
    <row r="147" spans="2:17" x14ac:dyDescent="0.15">
      <c r="B147" s="66" t="s">
        <v>59</v>
      </c>
    </row>
    <row r="149" spans="2:17" s="2" customFormat="1" hidden="1" x14ac:dyDescent="0.15">
      <c r="B149" s="110"/>
      <c r="D149" s="2" t="s">
        <v>56</v>
      </c>
      <c r="F149" s="2" t="b">
        <f>AND(D83&gt;0,D84&gt;0,D85&gt;0,D86&gt;0,D87&gt;0)</f>
        <v>0</v>
      </c>
      <c r="P149" s="30"/>
      <c r="Q149" s="30"/>
    </row>
    <row r="150" spans="2:17" s="2" customFormat="1" hidden="1" x14ac:dyDescent="0.15">
      <c r="B150" s="110"/>
      <c r="D150" s="2" t="s">
        <v>57</v>
      </c>
      <c r="F150" s="2" t="b">
        <f>AND(D113&gt;0,D114&gt;0,D115&gt;0,D116&gt;0)</f>
        <v>0</v>
      </c>
      <c r="P150" s="30"/>
      <c r="Q150" s="30"/>
    </row>
    <row r="151" spans="2:17" s="2" customFormat="1" hidden="1" x14ac:dyDescent="0.15">
      <c r="B151" s="110"/>
      <c r="D151" s="2" t="s">
        <v>58</v>
      </c>
      <c r="F151" s="2" t="b">
        <f>AND(D119&gt;0,D120&gt;0,D121&gt;0,D122&gt;0)</f>
        <v>0</v>
      </c>
      <c r="P151" s="30"/>
      <c r="Q151" s="30"/>
    </row>
    <row r="152" spans="2:17" s="2" customFormat="1" hidden="1" x14ac:dyDescent="0.15">
      <c r="B152" s="110"/>
      <c r="D152" s="105" t="s">
        <v>181</v>
      </c>
      <c r="F152" s="2" t="b">
        <f>AND(D98&gt;0,D99&gt;0,D100&gt;0,D101&gt;0,D102&gt;0)</f>
        <v>0</v>
      </c>
      <c r="P152" s="30"/>
      <c r="Q152" s="30"/>
    </row>
    <row r="153" spans="2:17" s="2" customFormat="1" hidden="1" x14ac:dyDescent="0.15">
      <c r="B153" s="110"/>
      <c r="P153" s="30"/>
      <c r="Q153" s="30"/>
    </row>
    <row r="154" spans="2:17" s="2" customFormat="1" hidden="1" x14ac:dyDescent="0.15">
      <c r="B154" s="110"/>
      <c r="C154" s="246" t="s">
        <v>52</v>
      </c>
      <c r="D154" s="107" t="b">
        <v>0</v>
      </c>
      <c r="P154" s="30"/>
      <c r="Q154" s="30"/>
    </row>
    <row r="155" spans="2:17" s="2" customFormat="1" hidden="1" x14ac:dyDescent="0.15">
      <c r="B155" s="110"/>
      <c r="C155" s="30" t="s">
        <v>53</v>
      </c>
      <c r="D155" s="30" t="b">
        <v>0</v>
      </c>
      <c r="P155" s="30"/>
      <c r="Q155" s="30"/>
    </row>
    <row r="156" spans="2:17" s="2" customFormat="1" hidden="1" x14ac:dyDescent="0.15">
      <c r="B156" s="110"/>
      <c r="C156" s="93" t="s">
        <v>283</v>
      </c>
      <c r="D156" s="30" t="b">
        <v>0</v>
      </c>
      <c r="P156" s="30"/>
      <c r="Q156" s="30"/>
    </row>
    <row r="157" spans="2:17" s="2" customFormat="1" hidden="1" x14ac:dyDescent="0.15">
      <c r="B157" s="110"/>
      <c r="C157" s="30" t="s">
        <v>39</v>
      </c>
      <c r="D157" s="30" t="b">
        <v>0</v>
      </c>
      <c r="P157" s="30"/>
      <c r="Q157" s="30"/>
    </row>
    <row r="158" spans="2:17" s="2" customFormat="1" hidden="1" x14ac:dyDescent="0.15">
      <c r="B158" s="110"/>
      <c r="C158" s="30"/>
      <c r="D158" s="30"/>
      <c r="F158" s="111" t="s">
        <v>98</v>
      </c>
      <c r="P158" s="30"/>
      <c r="Q158" s="30"/>
    </row>
    <row r="159" spans="2:17" s="2" customFormat="1" hidden="1" x14ac:dyDescent="0.15">
      <c r="B159" s="110"/>
      <c r="C159" s="30" t="s">
        <v>40</v>
      </c>
      <c r="D159" s="30" t="b">
        <v>0</v>
      </c>
      <c r="F159" s="111" t="s">
        <v>99</v>
      </c>
      <c r="P159" s="30"/>
      <c r="Q159" s="30"/>
    </row>
    <row r="160" spans="2:17" s="2" customFormat="1" hidden="1" x14ac:dyDescent="0.15">
      <c r="B160" s="110"/>
      <c r="C160" s="93" t="s">
        <v>282</v>
      </c>
      <c r="D160" s="30" t="b">
        <v>0</v>
      </c>
      <c r="P160" s="30"/>
      <c r="Q160" s="30"/>
    </row>
    <row r="161" spans="2:17" s="2" customFormat="1" hidden="1" x14ac:dyDescent="0.15">
      <c r="B161" s="110"/>
      <c r="C161" s="30"/>
      <c r="D161" s="2" t="s">
        <v>94</v>
      </c>
      <c r="P161" s="30"/>
      <c r="Q161" s="30"/>
    </row>
    <row r="162" spans="2:17" s="2" customFormat="1" hidden="1" x14ac:dyDescent="0.15">
      <c r="B162" s="110"/>
      <c r="C162" s="30"/>
      <c r="D162" s="105" t="s">
        <v>210</v>
      </c>
      <c r="P162" s="30"/>
      <c r="Q162" s="30"/>
    </row>
    <row r="163" spans="2:17" s="2" customFormat="1" hidden="1" x14ac:dyDescent="0.15">
      <c r="B163" s="110"/>
      <c r="C163" s="30"/>
      <c r="D163" s="105" t="s">
        <v>95</v>
      </c>
      <c r="P163" s="30"/>
      <c r="Q163" s="30"/>
    </row>
    <row r="164" spans="2:17" s="2" customFormat="1" hidden="1" x14ac:dyDescent="0.15">
      <c r="B164" s="110"/>
      <c r="C164" s="30"/>
      <c r="D164" s="105" t="s">
        <v>211</v>
      </c>
      <c r="P164" s="30"/>
      <c r="Q164" s="30"/>
    </row>
    <row r="165" spans="2:17" s="2" customFormat="1" hidden="1" x14ac:dyDescent="0.15">
      <c r="B165" s="110"/>
      <c r="C165" s="30"/>
      <c r="D165" s="105" t="s">
        <v>212</v>
      </c>
      <c r="P165" s="30"/>
      <c r="Q165" s="30"/>
    </row>
    <row r="166" spans="2:17" s="2" customFormat="1" hidden="1" x14ac:dyDescent="0.15">
      <c r="B166" s="110"/>
      <c r="C166" s="30"/>
      <c r="D166" s="2" t="s">
        <v>96</v>
      </c>
      <c r="P166" s="30"/>
      <c r="Q166" s="30"/>
    </row>
    <row r="167" spans="2:17" s="2" customFormat="1" hidden="1" x14ac:dyDescent="0.15">
      <c r="B167" s="110"/>
      <c r="C167" s="30"/>
      <c r="D167" s="144" t="s">
        <v>97</v>
      </c>
      <c r="P167" s="30"/>
      <c r="Q167" s="30"/>
    </row>
    <row r="168" spans="2:17" s="2" customFormat="1" hidden="1" x14ac:dyDescent="0.15">
      <c r="B168" s="110"/>
      <c r="C168" s="30">
        <v>1</v>
      </c>
      <c r="D168" s="30"/>
      <c r="P168" s="30"/>
      <c r="Q168" s="30"/>
    </row>
    <row r="169" spans="2:17" s="2" customFormat="1" hidden="1" x14ac:dyDescent="0.15">
      <c r="B169" s="110"/>
      <c r="P169" s="30"/>
      <c r="Q169" s="30"/>
    </row>
    <row r="170" spans="2:17" s="2" customFormat="1" hidden="1" x14ac:dyDescent="0.15">
      <c r="B170" s="110"/>
      <c r="C170" s="2">
        <f>IF((D115*0.75)&gt;D116,1,0)</f>
        <v>0</v>
      </c>
      <c r="D170" s="2" t="s">
        <v>102</v>
      </c>
      <c r="P170" s="30"/>
      <c r="Q170" s="30"/>
    </row>
    <row r="171" spans="2:17" s="2" customFormat="1" hidden="1" x14ac:dyDescent="0.15">
      <c r="B171" s="110"/>
      <c r="C171" s="2">
        <f>IF((D121*0.75)&gt;D122,1,0)</f>
        <v>0</v>
      </c>
      <c r="D171" s="2" t="s">
        <v>103</v>
      </c>
      <c r="P171" s="30"/>
      <c r="Q171" s="30"/>
    </row>
    <row r="172" spans="2:17" s="2" customFormat="1" hidden="1" x14ac:dyDescent="0.15">
      <c r="B172" s="110"/>
      <c r="P172" s="30"/>
      <c r="Q172" s="30"/>
    </row>
    <row r="173" spans="2:17" s="2" customFormat="1" hidden="1" x14ac:dyDescent="0.15">
      <c r="B173" s="110"/>
      <c r="D173" s="2" t="s">
        <v>94</v>
      </c>
      <c r="P173" s="30"/>
      <c r="Q173" s="30"/>
    </row>
    <row r="174" spans="2:17" s="2" customFormat="1" hidden="1" x14ac:dyDescent="0.15">
      <c r="B174" s="110"/>
      <c r="D174" s="2" t="s">
        <v>104</v>
      </c>
      <c r="P174" s="30"/>
      <c r="Q174" s="30"/>
    </row>
    <row r="175" spans="2:17" s="2" customFormat="1" hidden="1" x14ac:dyDescent="0.15">
      <c r="B175" s="110"/>
      <c r="D175" s="2" t="s">
        <v>105</v>
      </c>
      <c r="P175" s="30"/>
      <c r="Q175" s="30"/>
    </row>
    <row r="176" spans="2:17" s="2" customFormat="1" hidden="1" x14ac:dyDescent="0.15">
      <c r="B176" s="110"/>
      <c r="D176" s="2" t="s">
        <v>176</v>
      </c>
      <c r="P176" s="30"/>
      <c r="Q176" s="30"/>
    </row>
    <row r="177" spans="1:17" s="2" customFormat="1" hidden="1" x14ac:dyDescent="0.15">
      <c r="B177" s="110"/>
      <c r="C177" s="2">
        <v>1</v>
      </c>
      <c r="D177" s="2" t="s">
        <v>106</v>
      </c>
      <c r="P177" s="30"/>
      <c r="Q177" s="30"/>
    </row>
    <row r="178" spans="1:17" s="2" customFormat="1" hidden="1" x14ac:dyDescent="0.15">
      <c r="B178" s="110"/>
      <c r="C178" s="2" t="b">
        <v>0</v>
      </c>
      <c r="D178" s="105" t="s">
        <v>130</v>
      </c>
      <c r="P178" s="30"/>
      <c r="Q178" s="30"/>
    </row>
    <row r="179" spans="1:17" s="2" customFormat="1" hidden="1" x14ac:dyDescent="0.15">
      <c r="B179" s="110"/>
      <c r="C179" s="2" t="b">
        <v>0</v>
      </c>
      <c r="D179" s="105" t="s">
        <v>131</v>
      </c>
      <c r="P179" s="30"/>
      <c r="Q179" s="30"/>
    </row>
    <row r="180" spans="1:17" s="2" customFormat="1" hidden="1" x14ac:dyDescent="0.15">
      <c r="B180" s="110"/>
      <c r="C180" s="2" t="b">
        <v>0</v>
      </c>
      <c r="D180" s="105" t="s">
        <v>145</v>
      </c>
      <c r="P180" s="30"/>
      <c r="Q180" s="30"/>
    </row>
    <row r="181" spans="1:17" s="2" customFormat="1" hidden="1" x14ac:dyDescent="0.15">
      <c r="B181" s="110"/>
      <c r="C181" s="2" t="b">
        <v>0</v>
      </c>
      <c r="D181" s="105" t="s">
        <v>146</v>
      </c>
      <c r="P181" s="30"/>
      <c r="Q181" s="30"/>
    </row>
    <row r="182" spans="1:17" s="2" customFormat="1" hidden="1" x14ac:dyDescent="0.15">
      <c r="B182" s="110">
        <f t="shared" ref="B182:B188" si="0">IF(C182=FALSE,0,1)</f>
        <v>0</v>
      </c>
      <c r="C182" s="2" t="b">
        <v>0</v>
      </c>
      <c r="D182" s="2" t="s">
        <v>115</v>
      </c>
      <c r="P182" s="30"/>
      <c r="Q182" s="30"/>
    </row>
    <row r="183" spans="1:17" s="2" customFormat="1" hidden="1" x14ac:dyDescent="0.15">
      <c r="B183" s="110">
        <f t="shared" si="0"/>
        <v>0</v>
      </c>
      <c r="C183" s="2" t="b">
        <v>0</v>
      </c>
      <c r="D183" s="98" t="s">
        <v>114</v>
      </c>
      <c r="P183" s="30"/>
      <c r="Q183" s="30"/>
    </row>
    <row r="184" spans="1:17" s="2" customFormat="1" hidden="1" x14ac:dyDescent="0.15">
      <c r="B184" s="110">
        <f t="shared" si="0"/>
        <v>0</v>
      </c>
      <c r="C184" s="2" t="b">
        <v>0</v>
      </c>
      <c r="D184" s="98" t="s">
        <v>113</v>
      </c>
      <c r="P184" s="30"/>
      <c r="Q184" s="30"/>
    </row>
    <row r="185" spans="1:17" s="2" customFormat="1" hidden="1" x14ac:dyDescent="0.15">
      <c r="A185" s="110">
        <f>SUM(B182:B185)</f>
        <v>0</v>
      </c>
      <c r="B185" s="110">
        <f t="shared" si="0"/>
        <v>0</v>
      </c>
      <c r="C185" s="2" t="b">
        <v>0</v>
      </c>
      <c r="D185" s="98" t="s">
        <v>117</v>
      </c>
      <c r="P185" s="30"/>
      <c r="Q185" s="30"/>
    </row>
    <row r="186" spans="1:17" s="2" customFormat="1" hidden="1" x14ac:dyDescent="0.15">
      <c r="B186" s="110">
        <f t="shared" si="0"/>
        <v>0</v>
      </c>
      <c r="C186" s="2" t="b">
        <v>0</v>
      </c>
      <c r="D186" s="2" t="s">
        <v>118</v>
      </c>
      <c r="P186" s="30"/>
      <c r="Q186" s="30"/>
    </row>
    <row r="187" spans="1:17" s="2" customFormat="1" hidden="1" x14ac:dyDescent="0.15">
      <c r="A187" s="110">
        <f>SUM(B186:B187)</f>
        <v>0</v>
      </c>
      <c r="B187" s="110">
        <f t="shared" si="0"/>
        <v>0</v>
      </c>
      <c r="C187" s="2" t="b">
        <v>0</v>
      </c>
      <c r="D187" s="105" t="s">
        <v>127</v>
      </c>
      <c r="P187" s="30"/>
      <c r="Q187" s="30"/>
    </row>
    <row r="188" spans="1:17" s="2" customFormat="1" hidden="1" x14ac:dyDescent="0.15">
      <c r="B188" s="110">
        <f t="shared" si="0"/>
        <v>0</v>
      </c>
      <c r="C188" s="2" t="b">
        <v>0</v>
      </c>
      <c r="D188" s="2" t="s">
        <v>116</v>
      </c>
      <c r="P188" s="30"/>
      <c r="Q188" s="30"/>
    </row>
    <row r="189" spans="1:17" s="2" customFormat="1" hidden="1" x14ac:dyDescent="0.15">
      <c r="B189" s="112">
        <f>SUM(B183:B188)</f>
        <v>0</v>
      </c>
      <c r="D189" s="105" t="s">
        <v>133</v>
      </c>
      <c r="P189" s="30"/>
      <c r="Q189" s="30"/>
    </row>
    <row r="190" spans="1:17" s="2" customFormat="1" hidden="1" x14ac:dyDescent="0.15">
      <c r="B190" s="110"/>
      <c r="D190" s="105"/>
      <c r="P190" s="30"/>
      <c r="Q190" s="30"/>
    </row>
    <row r="191" spans="1:17" s="2" customFormat="1" ht="26" hidden="1" x14ac:dyDescent="0.15">
      <c r="B191" s="110"/>
      <c r="C191" s="2">
        <v>1</v>
      </c>
      <c r="D191" s="100" t="s">
        <v>94</v>
      </c>
      <c r="P191" s="30"/>
      <c r="Q191" s="30"/>
    </row>
    <row r="192" spans="1:17" s="2" customFormat="1" hidden="1" x14ac:dyDescent="0.15">
      <c r="B192" s="110"/>
      <c r="D192" s="101" t="s">
        <v>123</v>
      </c>
      <c r="P192" s="30"/>
      <c r="Q192" s="30"/>
    </row>
    <row r="193" spans="2:17" s="2" customFormat="1" hidden="1" x14ac:dyDescent="0.15">
      <c r="B193" s="110"/>
      <c r="D193" s="101" t="s">
        <v>122</v>
      </c>
      <c r="P193" s="30"/>
      <c r="Q193" s="30"/>
    </row>
    <row r="194" spans="2:17" s="2" customFormat="1" ht="26" hidden="1" x14ac:dyDescent="0.15">
      <c r="B194" s="110"/>
      <c r="D194" s="101" t="s">
        <v>120</v>
      </c>
      <c r="P194" s="30"/>
      <c r="Q194" s="30"/>
    </row>
    <row r="195" spans="2:17" s="2" customFormat="1" ht="39" hidden="1" x14ac:dyDescent="0.15">
      <c r="B195" s="110"/>
      <c r="D195" s="101" t="s">
        <v>121</v>
      </c>
      <c r="P195" s="30"/>
      <c r="Q195" s="30"/>
    </row>
    <row r="196" spans="2:17" s="2" customFormat="1" ht="26" hidden="1" x14ac:dyDescent="0.15">
      <c r="B196" s="110"/>
      <c r="D196" s="101" t="s">
        <v>124</v>
      </c>
      <c r="P196" s="30"/>
      <c r="Q196" s="30"/>
    </row>
    <row r="197" spans="2:17" s="2" customFormat="1" ht="39" hidden="1" x14ac:dyDescent="0.15">
      <c r="B197" s="110"/>
      <c r="D197" s="101" t="s">
        <v>125</v>
      </c>
      <c r="P197" s="30"/>
      <c r="Q197" s="30"/>
    </row>
    <row r="198" spans="2:17" s="2" customFormat="1" hidden="1" x14ac:dyDescent="0.15">
      <c r="B198" s="110"/>
      <c r="D198" s="101" t="s">
        <v>126</v>
      </c>
      <c r="P198" s="30"/>
      <c r="Q198" s="30"/>
    </row>
    <row r="199" spans="2:17" s="2" customFormat="1" hidden="1" x14ac:dyDescent="0.15">
      <c r="B199" s="110"/>
      <c r="P199" s="30"/>
      <c r="Q199" s="30"/>
    </row>
    <row r="200" spans="2:17" s="2" customFormat="1" hidden="1" x14ac:dyDescent="0.15">
      <c r="B200" s="110" t="s">
        <v>239</v>
      </c>
      <c r="C200" s="2">
        <v>1</v>
      </c>
      <c r="D200" s="247" t="s">
        <v>94</v>
      </c>
      <c r="P200" s="30"/>
      <c r="Q200" s="30"/>
    </row>
    <row r="201" spans="2:17" s="2" customFormat="1" hidden="1" x14ac:dyDescent="0.15">
      <c r="B201" s="110"/>
      <c r="D201" s="247" t="s">
        <v>190</v>
      </c>
      <c r="P201" s="30"/>
      <c r="Q201" s="30"/>
    </row>
    <row r="202" spans="2:17" s="2" customFormat="1" hidden="1" x14ac:dyDescent="0.15">
      <c r="B202" s="110"/>
      <c r="D202" s="247" t="s">
        <v>191</v>
      </c>
      <c r="P202" s="30"/>
      <c r="Q202" s="30"/>
    </row>
    <row r="203" spans="2:17" s="2" customFormat="1" hidden="1" x14ac:dyDescent="0.15">
      <c r="B203" s="110"/>
      <c r="D203" s="247" t="s">
        <v>192</v>
      </c>
      <c r="P203" s="30"/>
      <c r="Q203" s="30"/>
    </row>
    <row r="204" spans="2:17" s="2" customFormat="1" hidden="1" x14ac:dyDescent="0.15">
      <c r="B204" s="110"/>
      <c r="D204" s="247" t="s">
        <v>193</v>
      </c>
      <c r="P204" s="30"/>
      <c r="Q204" s="30"/>
    </row>
    <row r="205" spans="2:17" s="2" customFormat="1" hidden="1" x14ac:dyDescent="0.15">
      <c r="B205" s="110"/>
      <c r="D205" s="247" t="s">
        <v>194</v>
      </c>
      <c r="P205" s="30"/>
      <c r="Q205" s="30"/>
    </row>
    <row r="206" spans="2:17" s="2" customFormat="1" hidden="1" x14ac:dyDescent="0.15">
      <c r="B206" s="110"/>
      <c r="D206" s="247" t="s">
        <v>195</v>
      </c>
      <c r="P206" s="30"/>
      <c r="Q206" s="30"/>
    </row>
    <row r="207" spans="2:17" s="2" customFormat="1" hidden="1" x14ac:dyDescent="0.15">
      <c r="B207" s="110"/>
      <c r="D207" s="247" t="s">
        <v>196</v>
      </c>
      <c r="P207" s="30"/>
      <c r="Q207" s="30"/>
    </row>
    <row r="208" spans="2:17" s="2" customFormat="1" hidden="1" x14ac:dyDescent="0.15">
      <c r="B208" s="110"/>
      <c r="D208" s="247" t="s">
        <v>197</v>
      </c>
      <c r="P208" s="30"/>
      <c r="Q208" s="30"/>
    </row>
    <row r="209" spans="2:17" s="2" customFormat="1" hidden="1" x14ac:dyDescent="0.15">
      <c r="B209" s="110"/>
      <c r="D209" s="247" t="s">
        <v>198</v>
      </c>
      <c r="P209" s="30"/>
      <c r="Q209" s="30"/>
    </row>
    <row r="210" spans="2:17" s="2" customFormat="1" hidden="1" x14ac:dyDescent="0.15">
      <c r="B210" s="110"/>
      <c r="D210" s="247" t="s">
        <v>199</v>
      </c>
      <c r="P210" s="30"/>
      <c r="Q210" s="30"/>
    </row>
    <row r="211" spans="2:17" s="2" customFormat="1" hidden="1" x14ac:dyDescent="0.15">
      <c r="B211" s="110"/>
      <c r="D211" s="247" t="s">
        <v>200</v>
      </c>
      <c r="P211" s="30"/>
      <c r="Q211" s="30"/>
    </row>
    <row r="212" spans="2:17" s="2" customFormat="1" hidden="1" x14ac:dyDescent="0.15">
      <c r="B212" s="110"/>
      <c r="D212" s="247" t="s">
        <v>201</v>
      </c>
      <c r="P212" s="30"/>
      <c r="Q212" s="30"/>
    </row>
    <row r="213" spans="2:17" s="2" customFormat="1" hidden="1" x14ac:dyDescent="0.15">
      <c r="B213" s="110"/>
      <c r="D213" s="247" t="s">
        <v>202</v>
      </c>
      <c r="P213" s="30"/>
      <c r="Q213" s="30"/>
    </row>
    <row r="214" spans="2:17" s="2" customFormat="1" hidden="1" x14ac:dyDescent="0.15">
      <c r="B214" s="110"/>
      <c r="D214" s="247" t="s">
        <v>203</v>
      </c>
      <c r="P214" s="30"/>
      <c r="Q214" s="30"/>
    </row>
    <row r="215" spans="2:17" s="2" customFormat="1" hidden="1" x14ac:dyDescent="0.15">
      <c r="B215" s="110"/>
      <c r="D215" s="247"/>
      <c r="P215" s="30"/>
      <c r="Q215" s="30"/>
    </row>
    <row r="216" spans="2:17" s="2" customFormat="1" hidden="1" x14ac:dyDescent="0.15">
      <c r="B216" s="110" t="s">
        <v>237</v>
      </c>
      <c r="C216" s="2">
        <v>1</v>
      </c>
      <c r="D216" s="247" t="s">
        <v>94</v>
      </c>
      <c r="P216" s="30"/>
      <c r="Q216" s="30"/>
    </row>
    <row r="217" spans="2:17" s="2" customFormat="1" hidden="1" x14ac:dyDescent="0.15">
      <c r="B217" s="110" t="s">
        <v>264</v>
      </c>
      <c r="C217" s="2">
        <f>C200+C216</f>
        <v>2</v>
      </c>
      <c r="D217" s="247" t="s">
        <v>215</v>
      </c>
      <c r="P217" s="30"/>
      <c r="Q217" s="30"/>
    </row>
    <row r="218" spans="2:17" s="2" customFormat="1" hidden="1" x14ac:dyDescent="0.15">
      <c r="B218" s="110"/>
      <c r="D218" s="247" t="s">
        <v>216</v>
      </c>
      <c r="P218" s="30"/>
      <c r="Q218" s="30"/>
    </row>
    <row r="219" spans="2:17" s="2" customFormat="1" hidden="1" x14ac:dyDescent="0.15">
      <c r="B219" s="110"/>
      <c r="D219" s="247"/>
      <c r="P219" s="30"/>
      <c r="Q219" s="30"/>
    </row>
    <row r="220" spans="2:17" s="2" customFormat="1" hidden="1" x14ac:dyDescent="0.15">
      <c r="B220" s="105" t="s">
        <v>234</v>
      </c>
      <c r="C220" s="2">
        <v>1</v>
      </c>
      <c r="D220" s="247" t="s">
        <v>292</v>
      </c>
      <c r="P220" s="30"/>
      <c r="Q220" s="30"/>
    </row>
    <row r="221" spans="2:17" s="2" customFormat="1" hidden="1" x14ac:dyDescent="0.15">
      <c r="B221" s="105" t="s">
        <v>236</v>
      </c>
      <c r="D221" s="247" t="s">
        <v>208</v>
      </c>
      <c r="P221" s="30"/>
      <c r="Q221" s="30"/>
    </row>
    <row r="222" spans="2:17" s="2" customFormat="1" hidden="1" x14ac:dyDescent="0.15">
      <c r="B222" s="105"/>
      <c r="D222" s="247" t="s">
        <v>207</v>
      </c>
      <c r="P222" s="30"/>
      <c r="Q222" s="30"/>
    </row>
    <row r="223" spans="2:17" s="2" customFormat="1" hidden="1" x14ac:dyDescent="0.15">
      <c r="B223" s="105"/>
      <c r="P223" s="30"/>
      <c r="Q223" s="30"/>
    </row>
    <row r="224" spans="2:17" s="2" customFormat="1" hidden="1" x14ac:dyDescent="0.15">
      <c r="B224" s="105" t="s">
        <v>238</v>
      </c>
      <c r="C224" s="2">
        <v>1</v>
      </c>
      <c r="D224" s="247" t="s">
        <v>94</v>
      </c>
      <c r="P224" s="30"/>
      <c r="Q224" s="30"/>
    </row>
    <row r="225" spans="2:17" s="2" customFormat="1" hidden="1" x14ac:dyDescent="0.15">
      <c r="B225" s="105"/>
      <c r="D225" s="247" t="s">
        <v>190</v>
      </c>
      <c r="P225" s="30"/>
      <c r="Q225" s="30"/>
    </row>
    <row r="226" spans="2:17" s="2" customFormat="1" hidden="1" x14ac:dyDescent="0.15">
      <c r="B226" s="105"/>
      <c r="D226" s="247" t="s">
        <v>220</v>
      </c>
      <c r="P226" s="30"/>
      <c r="Q226" s="30"/>
    </row>
    <row r="227" spans="2:17" s="2" customFormat="1" hidden="1" x14ac:dyDescent="0.15">
      <c r="B227" s="105"/>
      <c r="D227" s="247" t="s">
        <v>221</v>
      </c>
      <c r="P227" s="30"/>
      <c r="Q227" s="30"/>
    </row>
    <row r="228" spans="2:17" s="2" customFormat="1" hidden="1" x14ac:dyDescent="0.15">
      <c r="B228" s="105"/>
      <c r="D228" s="247" t="s">
        <v>126</v>
      </c>
      <c r="P228" s="30"/>
      <c r="Q228" s="30"/>
    </row>
    <row r="229" spans="2:17" s="2" customFormat="1" hidden="1" x14ac:dyDescent="0.15">
      <c r="B229" s="105"/>
      <c r="P229" s="30"/>
      <c r="Q229" s="30"/>
    </row>
    <row r="230" spans="2:17" s="2" customFormat="1" hidden="1" x14ac:dyDescent="0.15">
      <c r="B230" s="105" t="s">
        <v>255</v>
      </c>
      <c r="C230" s="2">
        <v>1</v>
      </c>
      <c r="D230" s="247" t="s">
        <v>94</v>
      </c>
      <c r="P230" s="30"/>
      <c r="Q230" s="30"/>
    </row>
    <row r="231" spans="2:17" s="2" customFormat="1" hidden="1" x14ac:dyDescent="0.15">
      <c r="B231" s="105"/>
      <c r="D231" s="247" t="s">
        <v>251</v>
      </c>
      <c r="P231" s="30"/>
      <c r="Q231" s="30"/>
    </row>
    <row r="232" spans="2:17" s="2" customFormat="1" hidden="1" x14ac:dyDescent="0.15">
      <c r="B232" s="105"/>
      <c r="D232" s="247" t="s">
        <v>252</v>
      </c>
      <c r="P232" s="30"/>
      <c r="Q232" s="30"/>
    </row>
    <row r="233" spans="2:17" s="2" customFormat="1" hidden="1" x14ac:dyDescent="0.15">
      <c r="B233" s="105"/>
      <c r="D233" s="247" t="s">
        <v>253</v>
      </c>
      <c r="P233" s="30"/>
      <c r="Q233" s="30"/>
    </row>
    <row r="234" spans="2:17" s="2" customFormat="1" hidden="1" x14ac:dyDescent="0.15">
      <c r="B234" s="105"/>
      <c r="D234" s="247" t="s">
        <v>254</v>
      </c>
      <c r="P234" s="30"/>
      <c r="Q234" s="30"/>
    </row>
    <row r="235" spans="2:17" s="2" customFormat="1" hidden="1" x14ac:dyDescent="0.15">
      <c r="B235" s="105" t="s">
        <v>235</v>
      </c>
      <c r="C235" s="2">
        <v>1</v>
      </c>
      <c r="P235" s="30"/>
      <c r="Q235" s="30"/>
    </row>
    <row r="236" spans="2:17" s="2" customFormat="1" ht="28" hidden="1" x14ac:dyDescent="0.15">
      <c r="B236" s="248" t="s">
        <v>285</v>
      </c>
      <c r="C236" s="2">
        <v>1</v>
      </c>
      <c r="D236" s="247" t="s">
        <v>286</v>
      </c>
      <c r="P236" s="30"/>
      <c r="Q236" s="30"/>
    </row>
    <row r="237" spans="2:17" s="2" customFormat="1" hidden="1" x14ac:dyDescent="0.15">
      <c r="B237" s="110"/>
      <c r="P237" s="30"/>
      <c r="Q237" s="30"/>
    </row>
  </sheetData>
  <sheetProtection algorithmName="SHA-512" hashValue="QEnVGILsJPjm1Omawg+w6vNTWHr2I5DRStw4FNVvywsaaMEDBerpgLLNZXrSGtPZdJ2cxt2aroD+sJfbVjppXw==" saltValue="jHa+MmlPb9McH4DiAgBzOA==" spinCount="100000" sheet="1" objects="1" scenarios="1" selectLockedCells="1"/>
  <mergeCells count="86">
    <mergeCell ref="B45:C45"/>
    <mergeCell ref="I26:L26"/>
    <mergeCell ref="B48:C48"/>
    <mergeCell ref="G43:O43"/>
    <mergeCell ref="G39:O39"/>
    <mergeCell ref="G40:O40"/>
    <mergeCell ref="D27:F27"/>
    <mergeCell ref="D36:E36"/>
    <mergeCell ref="B42:B43"/>
    <mergeCell ref="B46:C46"/>
    <mergeCell ref="B47:C47"/>
    <mergeCell ref="H1:H3"/>
    <mergeCell ref="C1:G2"/>
    <mergeCell ref="G23:L23"/>
    <mergeCell ref="G24:L24"/>
    <mergeCell ref="D16:F16"/>
    <mergeCell ref="D17:F17"/>
    <mergeCell ref="D15:F15"/>
    <mergeCell ref="J4:O4"/>
    <mergeCell ref="J7:O7"/>
    <mergeCell ref="H11:J12"/>
    <mergeCell ref="H13:J13"/>
    <mergeCell ref="C20:H20"/>
    <mergeCell ref="D14:F14"/>
    <mergeCell ref="B23:E23"/>
    <mergeCell ref="B24:C24"/>
    <mergeCell ref="A1:B2"/>
    <mergeCell ref="D5:F5"/>
    <mergeCell ref="G141:I141"/>
    <mergeCell ref="G140:I140"/>
    <mergeCell ref="C82:H82"/>
    <mergeCell ref="B109:D109"/>
    <mergeCell ref="B110:D110"/>
    <mergeCell ref="F103:I103"/>
    <mergeCell ref="F88:I88"/>
    <mergeCell ref="F135:I136"/>
    <mergeCell ref="B132:C132"/>
    <mergeCell ref="F107:L107"/>
    <mergeCell ref="G123:J123"/>
    <mergeCell ref="G117:J117"/>
    <mergeCell ref="H89:K90"/>
    <mergeCell ref="B112:E112"/>
    <mergeCell ref="F93:H93"/>
    <mergeCell ref="C9:H9"/>
    <mergeCell ref="I30:L30"/>
    <mergeCell ref="I31:L31"/>
    <mergeCell ref="I8:J8"/>
    <mergeCell ref="D11:F11"/>
    <mergeCell ref="D12:F12"/>
    <mergeCell ref="I25:L25"/>
    <mergeCell ref="I28:L28"/>
    <mergeCell ref="C18:H19"/>
    <mergeCell ref="H15:J17"/>
    <mergeCell ref="I27:L27"/>
    <mergeCell ref="G119:I122"/>
    <mergeCell ref="B69:C69"/>
    <mergeCell ref="F96:I96"/>
    <mergeCell ref="F97:I97"/>
    <mergeCell ref="G50:O50"/>
    <mergeCell ref="B74:C74"/>
    <mergeCell ref="F81:O81"/>
    <mergeCell ref="B91:C91"/>
    <mergeCell ref="B73:C73"/>
    <mergeCell ref="B51:F51"/>
    <mergeCell ref="B50:C50"/>
    <mergeCell ref="B71:C71"/>
    <mergeCell ref="B63:C63"/>
    <mergeCell ref="B70:C70"/>
    <mergeCell ref="B65:E66"/>
    <mergeCell ref="B68:C68"/>
    <mergeCell ref="B53:F53"/>
    <mergeCell ref="G37:O37"/>
    <mergeCell ref="D63:E63"/>
    <mergeCell ref="I29:L29"/>
    <mergeCell ref="G36:O36"/>
    <mergeCell ref="G45:O45"/>
    <mergeCell ref="G46:O46"/>
    <mergeCell ref="G47:O47"/>
    <mergeCell ref="G48:O48"/>
    <mergeCell ref="G49:O49"/>
    <mergeCell ref="G38:O38"/>
    <mergeCell ref="G41:O41"/>
    <mergeCell ref="G42:O42"/>
    <mergeCell ref="G44:O44"/>
    <mergeCell ref="G33:N33"/>
    <mergeCell ref="G34:M34"/>
  </mergeCells>
  <phoneticPr fontId="3" type="noConversion"/>
  <conditionalFormatting sqref="E117 E123 E88">
    <cfRule type="cellIs" dxfId="1" priority="4" stopIfTrue="1" operator="equal">
      <formula>0</formula>
    </cfRule>
  </conditionalFormatting>
  <conditionalFormatting sqref="E103">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13:D116 D77:D79 D126:D129 D119:D122" xr:uid="{00000000-0002-0000-0000-000000000000}">
      <formula1>0</formula1>
      <formula2>100000</formula2>
    </dataValidation>
    <dataValidation type="whole" allowBlank="1" showInputMessage="1" showErrorMessage="1" error="Numbers only, do not include letters please. If not applicable, leave blank." sqref="D107 D94" xr:uid="{00000000-0002-0000-0000-000001000000}">
      <formula1>0</formula1>
      <formula2>100</formula2>
    </dataValidation>
    <dataValidation type="decimal" allowBlank="1" showInputMessage="1" showErrorMessage="1" error="Numbers only, do not include letters please. If not applicable, leave blank." sqref="D83:D87 D81 D96:D102" xr:uid="{00000000-0002-0000-0000-000002000000}">
      <formula1>0</formula1>
      <formula2>10000</formula2>
    </dataValidation>
    <dataValidation type="decimal" allowBlank="1" showInputMessage="1" showErrorMessage="1" error="Numbers only, do not include letters please. If not applicable, leave blank." sqref="D71:D72 D34:D35 D68:D69 D38:D50 D56:D62" xr:uid="{00000000-0002-0000-0000-000003000000}">
      <formula1>0</formula1>
      <formula2>1000000</formula2>
    </dataValidation>
    <dataValidation type="decimal" allowBlank="1" showInputMessage="1" showErrorMessage="1" errorTitle="text" error="Do not include letters please. If not applicable, leave blank." sqref="D26 D28:D33" xr:uid="{00000000-0002-0000-0000-000004000000}">
      <formula1>0</formula1>
      <formula2>1000000</formula2>
    </dataValidation>
  </dataValidations>
  <hyperlinks>
    <hyperlink ref="B72:C72" r:id="rId1" display="(see info &amp; drawings)" xr:uid="{00000000-0004-0000-0000-000000000000}"/>
    <hyperlink ref="D5:F5" r:id="rId2" display="IRC Rules &amp; Definitions" xr:uid="{00000000-0004-0000-0000-000001000000}"/>
  </hyperlinks>
  <pageMargins left="0.35433070866141736" right="0.39370078740157483" top="0.19685039370078741" bottom="0.19685039370078741" header="0.51181102362204722" footer="0.51181102362204722"/>
  <pageSetup paperSize="9" scale="93"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locked="0" defaultSize="0" autoFill="0" autoLine="0" autoPict="0">
                <anchor moveWithCells="1">
                  <from>
                    <xdr:col>6</xdr:col>
                    <xdr:colOff>50800</xdr:colOff>
                    <xdr:row>7</xdr:row>
                    <xdr:rowOff>215900</xdr:rowOff>
                  </from>
                  <to>
                    <xdr:col>7</xdr:col>
                    <xdr:colOff>419100</xdr:colOff>
                    <xdr:row>8</xdr:row>
                    <xdr:rowOff>215900</xdr:rowOff>
                  </to>
                </anchor>
              </controlPr>
            </control>
          </mc:Choice>
        </mc:AlternateContent>
        <mc:AlternateContent xmlns:mc="http://schemas.openxmlformats.org/markup-compatibility/2006">
          <mc:Choice Requires="x14">
            <control shapeId="1027" r:id="rId7" name="Check Box 3">
              <controlPr locked="0" defaultSize="0" autoFill="0" autoLine="0" autoPict="0">
                <anchor moveWithCells="1">
                  <from>
                    <xdr:col>3</xdr:col>
                    <xdr:colOff>12700</xdr:colOff>
                    <xdr:row>25</xdr:row>
                    <xdr:rowOff>76200</xdr:rowOff>
                  </from>
                  <to>
                    <xdr:col>3</xdr:col>
                    <xdr:colOff>355600</xdr:colOff>
                    <xdr:row>27</xdr:row>
                    <xdr:rowOff>88900</xdr:rowOff>
                  </to>
                </anchor>
              </controlPr>
            </control>
          </mc:Choice>
        </mc:AlternateContent>
        <mc:AlternateContent xmlns:mc="http://schemas.openxmlformats.org/markup-compatibility/2006">
          <mc:Choice Requires="x14">
            <control shapeId="1033" r:id="rId8" name="Drop Down 9">
              <controlPr defaultSize="0" autoLine="0" autoPict="0">
                <anchor moveWithCells="1">
                  <from>
                    <xdr:col>2</xdr:col>
                    <xdr:colOff>838200</xdr:colOff>
                    <xdr:row>61</xdr:row>
                    <xdr:rowOff>139700</xdr:rowOff>
                  </from>
                  <to>
                    <xdr:col>4</xdr:col>
                    <xdr:colOff>1320800</xdr:colOff>
                    <xdr:row>63</xdr:row>
                    <xdr:rowOff>12700</xdr:rowOff>
                  </to>
                </anchor>
              </controlPr>
            </control>
          </mc:Choice>
        </mc:AlternateContent>
        <mc:AlternateContent xmlns:mc="http://schemas.openxmlformats.org/markup-compatibility/2006">
          <mc:Choice Requires="x14">
            <control shapeId="1035" r:id="rId9" name="Drop Down 11">
              <controlPr locked="0" defaultSize="0" autoLine="0" autoPict="0">
                <anchor moveWithCells="1">
                  <from>
                    <xdr:col>2</xdr:col>
                    <xdr:colOff>812800</xdr:colOff>
                    <xdr:row>89</xdr:row>
                    <xdr:rowOff>165100</xdr:rowOff>
                  </from>
                  <to>
                    <xdr:col>4</xdr:col>
                    <xdr:colOff>1244600</xdr:colOff>
                    <xdr:row>91</xdr:row>
                    <xdr:rowOff>38100</xdr:rowOff>
                  </to>
                </anchor>
              </controlPr>
            </control>
          </mc:Choice>
        </mc:AlternateContent>
        <mc:AlternateContent xmlns:mc="http://schemas.openxmlformats.org/markup-compatibility/2006">
          <mc:Choice Requires="x14">
            <control shapeId="1066" r:id="rId10" name="Drop Down 42">
              <controlPr defaultSize="0" autoLine="0" autoPict="0">
                <anchor moveWithCells="1">
                  <from>
                    <xdr:col>3</xdr:col>
                    <xdr:colOff>0</xdr:colOff>
                    <xdr:row>73</xdr:row>
                    <xdr:rowOff>0</xdr:rowOff>
                  </from>
                  <to>
                    <xdr:col>5</xdr:col>
                    <xdr:colOff>0</xdr:colOff>
                    <xdr:row>73</xdr:row>
                    <xdr:rowOff>190500</xdr:rowOff>
                  </to>
                </anchor>
              </controlPr>
            </control>
          </mc:Choice>
        </mc:AlternateContent>
        <mc:AlternateContent xmlns:mc="http://schemas.openxmlformats.org/markup-compatibility/2006">
          <mc:Choice Requires="x14">
            <control shapeId="1082" r:id="rId11" name="Check Box 58">
              <controlPr locked="0" defaultSize="0" autoFill="0" autoLine="0" autoPict="0">
                <anchor moveWithCells="1" sizeWithCells="1">
                  <from>
                    <xdr:col>4</xdr:col>
                    <xdr:colOff>825500</xdr:colOff>
                    <xdr:row>107</xdr:row>
                    <xdr:rowOff>76200</xdr:rowOff>
                  </from>
                  <to>
                    <xdr:col>4</xdr:col>
                    <xdr:colOff>1143000</xdr:colOff>
                    <xdr:row>109</xdr:row>
                    <xdr:rowOff>114300</xdr:rowOff>
                  </to>
                </anchor>
              </controlPr>
            </control>
          </mc:Choice>
        </mc:AlternateContent>
        <mc:AlternateContent xmlns:mc="http://schemas.openxmlformats.org/markup-compatibility/2006">
          <mc:Choice Requires="x14">
            <control shapeId="1083" r:id="rId12" name="Check Box 59">
              <controlPr locked="0" defaultSize="0" autoFill="0" autoLine="0" autoPict="0">
                <anchor moveWithCells="1" sizeWithCells="1">
                  <from>
                    <xdr:col>4</xdr:col>
                    <xdr:colOff>825500</xdr:colOff>
                    <xdr:row>108</xdr:row>
                    <xdr:rowOff>139700</xdr:rowOff>
                  </from>
                  <to>
                    <xdr:col>4</xdr:col>
                    <xdr:colOff>1143000</xdr:colOff>
                    <xdr:row>110</xdr:row>
                    <xdr:rowOff>25400</xdr:rowOff>
                  </to>
                </anchor>
              </controlPr>
            </control>
          </mc:Choice>
        </mc:AlternateContent>
        <mc:AlternateContent xmlns:mc="http://schemas.openxmlformats.org/markup-compatibility/2006">
          <mc:Choice Requires="x14">
            <control shapeId="1199" r:id="rId13" name="Drop Down 175">
              <controlPr defaultSize="0" autoLine="0" autoPict="0">
                <anchor moveWithCells="1">
                  <from>
                    <xdr:col>3</xdr:col>
                    <xdr:colOff>12700</xdr:colOff>
                    <xdr:row>35</xdr:row>
                    <xdr:rowOff>25400</xdr:rowOff>
                  </from>
                  <to>
                    <xdr:col>4</xdr:col>
                    <xdr:colOff>1333500</xdr:colOff>
                    <xdr:row>35</xdr:row>
                    <xdr:rowOff>203200</xdr:rowOff>
                  </to>
                </anchor>
              </controlPr>
            </control>
          </mc:Choice>
        </mc:AlternateContent>
        <mc:AlternateContent xmlns:mc="http://schemas.openxmlformats.org/markup-compatibility/2006">
          <mc:Choice Requires="x14">
            <control shapeId="1205" r:id="rId14" name="Drop Down 181">
              <controlPr locked="0" defaultSize="0" autoLine="0" autoPict="0">
                <anchor moveWithCells="1">
                  <from>
                    <xdr:col>3</xdr:col>
                    <xdr:colOff>520700</xdr:colOff>
                    <xdr:row>65</xdr:row>
                    <xdr:rowOff>25400</xdr:rowOff>
                  </from>
                  <to>
                    <xdr:col>4</xdr:col>
                    <xdr:colOff>774700</xdr:colOff>
                    <xdr:row>66</xdr:row>
                    <xdr:rowOff>63500</xdr:rowOff>
                  </to>
                </anchor>
              </controlPr>
            </control>
          </mc:Choice>
        </mc:AlternateContent>
        <mc:AlternateContent xmlns:mc="http://schemas.openxmlformats.org/markup-compatibility/2006">
          <mc:Choice Requires="x14">
            <control shapeId="1210" r:id="rId15" name="Drop Down 186">
              <controlPr locked="0" defaultSize="0" autoLine="0" autoPict="0">
                <anchor moveWithCells="1">
                  <from>
                    <xdr:col>3</xdr:col>
                    <xdr:colOff>0</xdr:colOff>
                    <xdr:row>36</xdr:row>
                    <xdr:rowOff>12700</xdr:rowOff>
                  </from>
                  <to>
                    <xdr:col>4</xdr:col>
                    <xdr:colOff>254000</xdr:colOff>
                    <xdr:row>36</xdr:row>
                    <xdr:rowOff>190500</xdr:rowOff>
                  </to>
                </anchor>
              </controlPr>
            </control>
          </mc:Choice>
        </mc:AlternateContent>
        <mc:AlternateContent xmlns:mc="http://schemas.openxmlformats.org/markup-compatibility/2006">
          <mc:Choice Requires="x14">
            <control shapeId="1215" r:id="rId16" name="Check Box 191">
              <controlPr locked="0" defaultSize="0" autoFill="0" autoLine="0" autoPict="0">
                <anchor moveWithCells="1">
                  <from>
                    <xdr:col>6</xdr:col>
                    <xdr:colOff>38100</xdr:colOff>
                    <xdr:row>24</xdr:row>
                    <xdr:rowOff>25400</xdr:rowOff>
                  </from>
                  <to>
                    <xdr:col>7</xdr:col>
                    <xdr:colOff>419100</xdr:colOff>
                    <xdr:row>25</xdr:row>
                    <xdr:rowOff>50800</xdr:rowOff>
                  </to>
                </anchor>
              </controlPr>
            </control>
          </mc:Choice>
        </mc:AlternateContent>
        <mc:AlternateContent xmlns:mc="http://schemas.openxmlformats.org/markup-compatibility/2006">
          <mc:Choice Requires="x14">
            <control shapeId="1216" r:id="rId17" name="Check Box 192">
              <controlPr locked="0" defaultSize="0" autoFill="0" autoLine="0" autoPict="0">
                <anchor moveWithCells="1">
                  <from>
                    <xdr:col>6</xdr:col>
                    <xdr:colOff>38100</xdr:colOff>
                    <xdr:row>25</xdr:row>
                    <xdr:rowOff>12700</xdr:rowOff>
                  </from>
                  <to>
                    <xdr:col>7</xdr:col>
                    <xdr:colOff>419100</xdr:colOff>
                    <xdr:row>26</xdr:row>
                    <xdr:rowOff>76200</xdr:rowOff>
                  </to>
                </anchor>
              </controlPr>
            </control>
          </mc:Choice>
        </mc:AlternateContent>
        <mc:AlternateContent xmlns:mc="http://schemas.openxmlformats.org/markup-compatibility/2006">
          <mc:Choice Requires="x14">
            <control shapeId="1217" r:id="rId18" name="Check Box 193">
              <controlPr locked="0" defaultSize="0" autoFill="0" autoLine="0" autoPict="0">
                <anchor moveWithCells="1">
                  <from>
                    <xdr:col>6</xdr:col>
                    <xdr:colOff>38100</xdr:colOff>
                    <xdr:row>26</xdr:row>
                    <xdr:rowOff>12700</xdr:rowOff>
                  </from>
                  <to>
                    <xdr:col>7</xdr:col>
                    <xdr:colOff>419100</xdr:colOff>
                    <xdr:row>27</xdr:row>
                    <xdr:rowOff>76200</xdr:rowOff>
                  </to>
                </anchor>
              </controlPr>
            </control>
          </mc:Choice>
        </mc:AlternateContent>
        <mc:AlternateContent xmlns:mc="http://schemas.openxmlformats.org/markup-compatibility/2006">
          <mc:Choice Requires="x14">
            <control shapeId="1218" r:id="rId19" name="Check Box 194">
              <controlPr locked="0" defaultSize="0" autoFill="0" autoLine="0" autoPict="0">
                <anchor moveWithCells="1">
                  <from>
                    <xdr:col>6</xdr:col>
                    <xdr:colOff>50800</xdr:colOff>
                    <xdr:row>28</xdr:row>
                    <xdr:rowOff>0</xdr:rowOff>
                  </from>
                  <to>
                    <xdr:col>7</xdr:col>
                    <xdr:colOff>419100</xdr:colOff>
                    <xdr:row>29</xdr:row>
                    <xdr:rowOff>63500</xdr:rowOff>
                  </to>
                </anchor>
              </controlPr>
            </control>
          </mc:Choice>
        </mc:AlternateContent>
        <mc:AlternateContent xmlns:mc="http://schemas.openxmlformats.org/markup-compatibility/2006">
          <mc:Choice Requires="x14">
            <control shapeId="1219" r:id="rId20" name="Check Box 195">
              <controlPr locked="0" defaultSize="0" autoFill="0" autoLine="0" autoPict="0">
                <anchor moveWithCells="1">
                  <from>
                    <xdr:col>6</xdr:col>
                    <xdr:colOff>50800</xdr:colOff>
                    <xdr:row>29</xdr:row>
                    <xdr:rowOff>152400</xdr:rowOff>
                  </from>
                  <to>
                    <xdr:col>7</xdr:col>
                    <xdr:colOff>431800</xdr:colOff>
                    <xdr:row>31</xdr:row>
                    <xdr:rowOff>50800</xdr:rowOff>
                  </to>
                </anchor>
              </controlPr>
            </control>
          </mc:Choice>
        </mc:AlternateContent>
        <mc:AlternateContent xmlns:mc="http://schemas.openxmlformats.org/markup-compatibility/2006">
          <mc:Choice Requires="x14">
            <control shapeId="1220" r:id="rId21" name="Check Box 196">
              <controlPr locked="0" defaultSize="0" autoFill="0" autoLine="0" autoPict="0">
                <anchor moveWithCells="1">
                  <from>
                    <xdr:col>6</xdr:col>
                    <xdr:colOff>38100</xdr:colOff>
                    <xdr:row>27</xdr:row>
                    <xdr:rowOff>12700</xdr:rowOff>
                  </from>
                  <to>
                    <xdr:col>7</xdr:col>
                    <xdr:colOff>419100</xdr:colOff>
                    <xdr:row>28</xdr:row>
                    <xdr:rowOff>76200</xdr:rowOff>
                  </to>
                </anchor>
              </controlPr>
            </control>
          </mc:Choice>
        </mc:AlternateContent>
        <mc:AlternateContent xmlns:mc="http://schemas.openxmlformats.org/markup-compatibility/2006">
          <mc:Choice Requires="x14">
            <control shapeId="1221" r:id="rId22" name="Check Box 197">
              <controlPr locked="0" defaultSize="0" autoFill="0" autoLine="0" autoPict="0">
                <anchor moveWithCells="1">
                  <from>
                    <xdr:col>6</xdr:col>
                    <xdr:colOff>50800</xdr:colOff>
                    <xdr:row>29</xdr:row>
                    <xdr:rowOff>0</xdr:rowOff>
                  </from>
                  <to>
                    <xdr:col>7</xdr:col>
                    <xdr:colOff>571500</xdr:colOff>
                    <xdr:row>30</xdr:row>
                    <xdr:rowOff>63500</xdr:rowOff>
                  </to>
                </anchor>
              </controlPr>
            </control>
          </mc:Choice>
        </mc:AlternateContent>
        <mc:AlternateContent xmlns:mc="http://schemas.openxmlformats.org/markup-compatibility/2006">
          <mc:Choice Requires="x14">
            <control shapeId="1223" r:id="rId23" name="Drop Down 199">
              <controlPr defaultSize="0" autoLine="0" autoPict="0">
                <anchor moveWithCells="1">
                  <from>
                    <xdr:col>3</xdr:col>
                    <xdr:colOff>0</xdr:colOff>
                    <xdr:row>71</xdr:row>
                    <xdr:rowOff>139700</xdr:rowOff>
                  </from>
                  <to>
                    <xdr:col>5</xdr:col>
                    <xdr:colOff>0</xdr:colOff>
                    <xdr:row>72</xdr:row>
                    <xdr:rowOff>165100</xdr:rowOff>
                  </to>
                </anchor>
              </controlPr>
            </control>
          </mc:Choice>
        </mc:AlternateContent>
        <mc:AlternateContent xmlns:mc="http://schemas.openxmlformats.org/markup-compatibility/2006">
          <mc:Choice Requires="x14">
            <control shapeId="1232" r:id="rId24" name="Drop Down 208">
              <controlPr locked="0" defaultSize="0" autoLine="0" autoPict="0">
                <anchor moveWithCells="1">
                  <from>
                    <xdr:col>3</xdr:col>
                    <xdr:colOff>12700</xdr:colOff>
                    <xdr:row>48</xdr:row>
                    <xdr:rowOff>152400</xdr:rowOff>
                  </from>
                  <to>
                    <xdr:col>4</xdr:col>
                    <xdr:colOff>266700</xdr:colOff>
                    <xdr:row>49</xdr:row>
                    <xdr:rowOff>152400</xdr:rowOff>
                  </to>
                </anchor>
              </controlPr>
            </control>
          </mc:Choice>
        </mc:AlternateContent>
        <mc:AlternateContent xmlns:mc="http://schemas.openxmlformats.org/markup-compatibility/2006">
          <mc:Choice Requires="x14">
            <control shapeId="1234" r:id="rId25" name="Drop Down 210">
              <controlPr locked="0" defaultSize="0" autoLine="0" autoPict="0">
                <anchor moveWithCells="1">
                  <from>
                    <xdr:col>3</xdr:col>
                    <xdr:colOff>12700</xdr:colOff>
                    <xdr:row>43</xdr:row>
                    <xdr:rowOff>139700</xdr:rowOff>
                  </from>
                  <to>
                    <xdr:col>5</xdr:col>
                    <xdr:colOff>50800</xdr:colOff>
                    <xdr:row>44</xdr:row>
                    <xdr:rowOff>165100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9"/>
  <sheetViews>
    <sheetView topLeftCell="BZ1" workbookViewId="0">
      <selection activeCell="CG6" sqref="CG6"/>
    </sheetView>
  </sheetViews>
  <sheetFormatPr baseColWidth="10" defaultColWidth="8.83203125" defaultRowHeight="13" x14ac:dyDescent="0.15"/>
  <cols>
    <col min="1" max="57" width="9.1640625" hidden="1" customWidth="1"/>
    <col min="58" max="59" width="11" hidden="1" customWidth="1"/>
    <col min="60" max="76" width="9.1640625" hidden="1" customWidth="1"/>
    <col min="77" max="77" width="0" hidden="1" customWidth="1"/>
  </cols>
  <sheetData>
    <row r="1" spans="1:77" x14ac:dyDescent="0.15">
      <c r="A1" t="s">
        <v>60</v>
      </c>
      <c r="B1" t="s">
        <v>61</v>
      </c>
      <c r="C1" t="s">
        <v>62</v>
      </c>
      <c r="D1" t="s">
        <v>63</v>
      </c>
      <c r="E1" t="s">
        <v>65</v>
      </c>
      <c r="F1" t="s">
        <v>64</v>
      </c>
      <c r="G1" t="s">
        <v>93</v>
      </c>
      <c r="H1" t="s">
        <v>68</v>
      </c>
      <c r="I1" t="s">
        <v>69</v>
      </c>
      <c r="J1" t="s">
        <v>70</v>
      </c>
      <c r="K1" s="74" t="s">
        <v>71</v>
      </c>
      <c r="L1" s="74" t="s">
        <v>72</v>
      </c>
      <c r="M1" t="s">
        <v>73</v>
      </c>
      <c r="N1" t="s">
        <v>11</v>
      </c>
      <c r="O1" t="s">
        <v>12</v>
      </c>
      <c r="P1" t="s">
        <v>14</v>
      </c>
      <c r="Q1" t="s">
        <v>13</v>
      </c>
      <c r="R1" s="212" t="s">
        <v>74</v>
      </c>
      <c r="S1" t="s">
        <v>139</v>
      </c>
      <c r="T1" s="117" t="s">
        <v>161</v>
      </c>
      <c r="U1" t="s">
        <v>140</v>
      </c>
      <c r="V1" t="s">
        <v>141</v>
      </c>
      <c r="W1" t="s">
        <v>142</v>
      </c>
      <c r="X1" t="s">
        <v>143</v>
      </c>
      <c r="Y1" t="s">
        <v>75</v>
      </c>
      <c r="Z1" t="s">
        <v>76</v>
      </c>
      <c r="AA1" t="s">
        <v>16</v>
      </c>
      <c r="AB1" t="s">
        <v>77</v>
      </c>
      <c r="AC1" t="s">
        <v>37</v>
      </c>
      <c r="AD1" t="s">
        <v>34</v>
      </c>
      <c r="AE1" t="s">
        <v>111</v>
      </c>
      <c r="AF1" t="s">
        <v>108</v>
      </c>
      <c r="AG1" t="s">
        <v>80</v>
      </c>
      <c r="AH1" t="s">
        <v>79</v>
      </c>
      <c r="AI1" t="s">
        <v>78</v>
      </c>
      <c r="AJ1" t="s">
        <v>81</v>
      </c>
      <c r="AK1" s="74" t="s">
        <v>82</v>
      </c>
      <c r="AL1" t="s">
        <v>87</v>
      </c>
      <c r="AM1" t="s">
        <v>88</v>
      </c>
      <c r="AN1" t="s">
        <v>89</v>
      </c>
      <c r="AO1" t="s">
        <v>90</v>
      </c>
      <c r="AP1" t="s">
        <v>83</v>
      </c>
      <c r="AQ1" t="s">
        <v>84</v>
      </c>
      <c r="AR1" t="s">
        <v>85</v>
      </c>
      <c r="AS1" t="s">
        <v>86</v>
      </c>
      <c r="AT1" s="74" t="s">
        <v>23</v>
      </c>
      <c r="AU1" t="s">
        <v>30</v>
      </c>
      <c r="AV1" t="s">
        <v>31</v>
      </c>
      <c r="AW1" t="s">
        <v>91</v>
      </c>
      <c r="AX1" t="s">
        <v>92</v>
      </c>
      <c r="AY1" t="s">
        <v>112</v>
      </c>
      <c r="AZ1" s="74" t="s">
        <v>306</v>
      </c>
      <c r="BA1" s="117" t="s">
        <v>156</v>
      </c>
      <c r="BB1" s="118" t="s">
        <v>157</v>
      </c>
      <c r="BC1" s="118"/>
      <c r="BD1" s="118"/>
      <c r="BE1" s="196" t="s">
        <v>258</v>
      </c>
      <c r="BF1" s="196" t="s">
        <v>241</v>
      </c>
      <c r="BG1" s="196" t="s">
        <v>244</v>
      </c>
      <c r="BH1" s="196" t="s">
        <v>245</v>
      </c>
      <c r="BI1" s="196" t="s">
        <v>226</v>
      </c>
      <c r="BJ1" s="196" t="s">
        <v>15</v>
      </c>
      <c r="BK1" s="196" t="s">
        <v>227</v>
      </c>
      <c r="BL1" s="196" t="s">
        <v>246</v>
      </c>
      <c r="BM1" s="196" t="s">
        <v>213</v>
      </c>
      <c r="BN1" s="196" t="s">
        <v>214</v>
      </c>
      <c r="BO1" s="196" t="s">
        <v>228</v>
      </c>
      <c r="BP1" s="196" t="s">
        <v>229</v>
      </c>
      <c r="BQ1" s="196" t="s">
        <v>230</v>
      </c>
      <c r="BR1" s="196" t="s">
        <v>231</v>
      </c>
      <c r="BS1" s="196" t="s">
        <v>232</v>
      </c>
      <c r="BT1" s="196" t="s">
        <v>240</v>
      </c>
      <c r="BU1" s="196" t="s">
        <v>284</v>
      </c>
      <c r="BV1" s="68" t="s">
        <v>66</v>
      </c>
      <c r="BW1" s="68" t="s">
        <v>67</v>
      </c>
      <c r="BY1" s="74" t="s">
        <v>316</v>
      </c>
    </row>
    <row r="2" spans="1:77" x14ac:dyDescent="0.15">
      <c r="A2" s="67" t="str">
        <f>IF(OR(Application!D26="",Application!D157=FALSE),"donotimport",ROUND(Application!D26,2))</f>
        <v>donotimport</v>
      </c>
      <c r="B2" s="67" t="str">
        <f>IF(Application!$D28="","donotimport",ROUND(Application!$D28,2))</f>
        <v>donotimport</v>
      </c>
      <c r="C2" s="67" t="str">
        <f>IF(Application!$D29="","donotimport",ROUND(Application!$D29,2))</f>
        <v>donotimport</v>
      </c>
      <c r="D2" s="67" t="str">
        <f>IF(Application!$D30="","donotimport",ROUND(Application!$D30,2))</f>
        <v>donotimport</v>
      </c>
      <c r="E2" s="67" t="str">
        <f>IF(Application!$D31="","donotimport",ROUND(Application!$D31,2))</f>
        <v>donotimport</v>
      </c>
      <c r="F2" s="67" t="str">
        <f>IF(Application!$D32="","donotimport",ROUND(Application!$D32,2))</f>
        <v>donotimport</v>
      </c>
      <c r="G2" s="75" t="str">
        <f>IF(Application!$D33="","donotimport",ROUND(Application!$D33,0))</f>
        <v>donotimport</v>
      </c>
      <c r="H2" s="75" t="str">
        <f>IF(Application!$D34="","donotimport",ROUND(Application!$D34,0))</f>
        <v>donotimport</v>
      </c>
      <c r="I2" s="67" t="str">
        <f>IF(Application!$D39="","donotimport",ROUND(Application!$D39,2))</f>
        <v>donotimport</v>
      </c>
      <c r="J2" s="67" t="str">
        <f>IF(Application!$D40="","donotimport",ROUND(Application!$D40,2))</f>
        <v>donotimport</v>
      </c>
      <c r="K2" s="67" t="str">
        <f>IF(Application!$D42="","donotimport",ROUND(Application!$D42,2))</f>
        <v>donotimport</v>
      </c>
      <c r="L2" s="67" t="str">
        <f>IF(Application!$D43="","donotimport",ROUND(Application!$D43,2))</f>
        <v>donotimport</v>
      </c>
      <c r="M2" s="75" t="str">
        <f>IF(Application!$D35="","donotimport",ROUND(Application!$D35,0))</f>
        <v>donotimport</v>
      </c>
      <c r="N2" s="67" t="str">
        <f>IF(Application!$D56="","donotimport",ROUND(Application!$D56,2))</f>
        <v>donotimport</v>
      </c>
      <c r="O2" s="67" t="str">
        <f>IF(Application!$D57="","donotimport",ROUND(Application!$D57,2))</f>
        <v>donotimport</v>
      </c>
      <c r="P2" s="67" t="str">
        <f>IF(Application!$D58="","donotimport",ROUND(Application!$D58,2))</f>
        <v>donotimport</v>
      </c>
      <c r="Q2" s="67" t="str">
        <f>IF(Application!$D59="","donotimport",ROUND(Application!$D59,2))</f>
        <v>donotimport</v>
      </c>
      <c r="R2" s="67" t="str">
        <f>IF(Application!$D61="","donotimport",ROUND(Application!$D61,2))</f>
        <v>donotimport</v>
      </c>
      <c r="S2" s="75" t="str">
        <f>IF(Application!$D68="","donotimport",ROUND(Application!$D68,0))</f>
        <v>donotimport</v>
      </c>
      <c r="T2" s="75" t="str">
        <f>IF(Application!$D70="","donotimport",ROUND(Inputs!E7,0))</f>
        <v>donotimport</v>
      </c>
      <c r="U2" s="75" t="str">
        <f>IF(Application!$D69="","donotimport",ROUND(Application!$D69,0))</f>
        <v>donotimport</v>
      </c>
      <c r="V2" s="75" t="str">
        <f>IF(Application!$D71="","donotimport",ROUND(Application!$D71,0))</f>
        <v>donotimport</v>
      </c>
      <c r="W2" s="75" t="str">
        <f>IF(Application!$D72="","donotimport",ROUND(Application!$D72,0))</f>
        <v>donotimport</v>
      </c>
      <c r="X2" s="75" t="str">
        <f>IF(Application!$C191=1,"donotimport",ROUND(Application!$C191-2,0))</f>
        <v>donotimport</v>
      </c>
      <c r="Y2" s="67" t="str">
        <f>IF(Application!$D81="","donotimport",ROUND(Application!$D81,2))</f>
        <v>donotimport</v>
      </c>
      <c r="Z2" s="67" t="str">
        <f>IF(Application!$D83="","donotimport",ROUND(Application!$D83,2))</f>
        <v>donotimport</v>
      </c>
      <c r="AA2" s="67" t="str">
        <f>IF(Application!$D84="","donotimport",ROUND(Application!$D84,2))</f>
        <v>donotimport</v>
      </c>
      <c r="AB2" s="67" t="str">
        <f>IF(Application!$D87="","donotimport",ROUND(Application!$D87,2))</f>
        <v>donotimport</v>
      </c>
      <c r="AC2" s="67" t="str">
        <f>IF(Application!$D86="","donotimport",ROUND(Application!$D86,2))</f>
        <v>donotimport</v>
      </c>
      <c r="AD2" s="67" t="str">
        <f>IF(Application!$D85="","donotimport",ROUND(Application!$D85,2))</f>
        <v>donotimport</v>
      </c>
      <c r="AE2" s="67" t="str">
        <f>IF(Application!$D85="","donotimport",ROUND(Application!$D85,2))</f>
        <v>donotimport</v>
      </c>
      <c r="AF2" s="75" t="str">
        <f>IF(Application!C177=1,"donotimport",Application!C177-2)</f>
        <v>donotimport</v>
      </c>
      <c r="AG2" s="67" t="str">
        <f>IF(Application!$D77="","donotimport",ROUND(Application!$D77,2))</f>
        <v>donotimport</v>
      </c>
      <c r="AH2" s="67" t="str">
        <f>IF(Application!$D78="","donotimport",ROUND(Application!$D78,2))</f>
        <v>donotimport</v>
      </c>
      <c r="AI2" s="67" t="str">
        <f>IF(Application!$D79="","donotimport",ROUND(Application!$D79,2))</f>
        <v>donotimport</v>
      </c>
      <c r="AJ2" s="75" t="str">
        <f>IF(Application!$D107="","donotimport",Application!D107)</f>
        <v>donotimport</v>
      </c>
      <c r="AK2" s="76" t="str">
        <f>IF(Application!$C168=1,"donotimport",Application!$C168-2)</f>
        <v>donotimport</v>
      </c>
      <c r="AL2" s="67" t="str">
        <f>IF(Application!$D113="","donotimport",ROUND(Application!$D113,2))</f>
        <v>donotimport</v>
      </c>
      <c r="AM2" s="67" t="str">
        <f>IF(Application!$D114="","donotimport",ROUND(Application!$D114,2))</f>
        <v>donotimport</v>
      </c>
      <c r="AN2" s="67" t="str">
        <f>IF(Application!$D116="","donotimport",ROUND(Application!$D116,2))</f>
        <v>donotimport</v>
      </c>
      <c r="AO2" s="67" t="str">
        <f>IF(Application!$D115="","donotimport",ROUND(Application!$D115,2))</f>
        <v>donotimport</v>
      </c>
      <c r="AP2" s="67" t="str">
        <f>IF(Application!$D119="","donotimport",ROUND(Application!$D119,2))</f>
        <v>donotimport</v>
      </c>
      <c r="AQ2" s="67" t="str">
        <f>IF(Application!$D120="","donotimport",ROUND(Application!$D120,2))</f>
        <v>donotimport</v>
      </c>
      <c r="AR2" s="67" t="str">
        <f>IF(Application!$D121="","donotimport",ROUND(Application!$D121,2))</f>
        <v>donotimport</v>
      </c>
      <c r="AS2" s="67" t="str">
        <f>IF(Application!$D122="","donotimport",ROUND(Application!$D122,2))</f>
        <v>donotimport</v>
      </c>
      <c r="AT2" s="218" t="str">
        <f>IF(Inputs!B3=0,"donotimport",ROUND(Inputs!B3,2))</f>
        <v>donotimport</v>
      </c>
      <c r="AU2" s="67" t="str">
        <f>IF(Application!$D126="","donotimport",ROUND(Application!$D126,2))</f>
        <v>donotimport</v>
      </c>
      <c r="AV2" s="67" t="str">
        <f>IF(Application!$D127="","donotimport",ROUND(Application!$D127,2))</f>
        <v>donotimport</v>
      </c>
      <c r="AW2" s="67" t="str">
        <f>IF(Application!$D128="","donotimport",ROUND(Application!$D128,2))</f>
        <v>donotimport</v>
      </c>
      <c r="AX2" s="67" t="str">
        <f>IF(Application!$D129="","donotimport",ROUND(Application!$D129,2))</f>
        <v>donotimport</v>
      </c>
      <c r="AY2" s="67" t="str">
        <f>IF(Application!$D89="","donotimport",ROUND(Application!$D89,2))</f>
        <v>donotimport</v>
      </c>
      <c r="AZ2" s="67" t="str">
        <f>IF(Application!$D104="","donotimport",ROUND(Application!$D104,2))</f>
        <v>donotimport</v>
      </c>
      <c r="BA2" s="67" t="str">
        <f>IF(Application!$D38="","donotimport",ROUND(Application!$D38,0))</f>
        <v>donotimport</v>
      </c>
      <c r="BB2" s="67" t="str">
        <f>IF(Application!$D71="","donotimport",ROUND(Application!$D71,0))</f>
        <v>donotimport</v>
      </c>
      <c r="BC2" s="67"/>
      <c r="BD2" s="67"/>
      <c r="BE2" s="75" t="str">
        <f>IF(Application!C230=1,"donotimport",ROUND(Application!C230-2,0))</f>
        <v>donotimport</v>
      </c>
      <c r="BF2" s="75" t="str">
        <f>IF(Application!$D46="","donotimport",ROUND(Application!$D46,0))</f>
        <v>donotimport</v>
      </c>
      <c r="BG2" s="201" t="str">
        <f>IF(Application!$D47="","donotimport",ROUND(Application!$D47,1))</f>
        <v>donotimport</v>
      </c>
      <c r="BH2" s="201" t="str">
        <f>IF(Application!$D48="","donotimport",ROUND(Application!$D48,1))</f>
        <v>donotimport</v>
      </c>
      <c r="BI2" s="75" t="str">
        <f>IF(Application!C235=1,"donotimport",ROUND(Application!C235-2,0))</f>
        <v>donotimport</v>
      </c>
      <c r="BJ2" s="67" t="str">
        <f>IF(Application!$D60="","donotimport",ROUND(Application!$D60,2))</f>
        <v>donotimport</v>
      </c>
      <c r="BK2" s="75" t="str">
        <f>IF(Application!C220=1,"donotimport",ROUND(Application!C220-2,0))</f>
        <v>donotimport</v>
      </c>
      <c r="BL2" s="75" t="str">
        <f>IF(Application!$D94="","donotimport",Application!$D94)</f>
        <v>donotimport</v>
      </c>
      <c r="BM2" s="67" t="str">
        <f>IF(Application!$D96="","donotimport",ROUND(Application!$D96,2))</f>
        <v>donotimport</v>
      </c>
      <c r="BN2" s="67" t="str">
        <f>IF(Application!$D97="","donotimport",ROUND(Application!$D97,2))</f>
        <v>donotimport</v>
      </c>
      <c r="BO2" s="67" t="str">
        <f>IF(Application!$D98="","donotimport",ROUND(Application!$D98,2))</f>
        <v>donotimport</v>
      </c>
      <c r="BP2" s="67" t="str">
        <f>IF(Application!$D99="","donotimport",ROUND(Application!$D99,2))</f>
        <v>donotimport</v>
      </c>
      <c r="BQ2" s="67" t="str">
        <f>IF(Application!$D100="","donotimport",ROUND(Application!$D100,2))</f>
        <v>donotimport</v>
      </c>
      <c r="BR2" s="67" t="str">
        <f>IF(Application!$D101="","donotimport",ROUND(Application!$D101,2))</f>
        <v>donotimport</v>
      </c>
      <c r="BS2" s="67" t="str">
        <f>IF(Application!$D102="","donotimport",ROUND(Application!$D102,2))</f>
        <v>donotimport</v>
      </c>
      <c r="BT2" s="75" t="str">
        <f>IF(Application!C217=2,"donotimport",99)</f>
        <v>donotimport</v>
      </c>
      <c r="BU2" s="277" t="s">
        <v>315</v>
      </c>
    </row>
    <row r="4" spans="1:77" x14ac:dyDescent="0.1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G4">
        <v>60</v>
      </c>
      <c r="AH4">
        <v>61</v>
      </c>
      <c r="AI4">
        <v>62</v>
      </c>
      <c r="AL4">
        <v>68</v>
      </c>
      <c r="AM4">
        <v>69</v>
      </c>
      <c r="AN4">
        <v>71</v>
      </c>
      <c r="AO4">
        <v>70</v>
      </c>
      <c r="AP4">
        <v>74</v>
      </c>
      <c r="AQ4">
        <v>75</v>
      </c>
      <c r="AR4">
        <v>76</v>
      </c>
      <c r="AS4">
        <v>77</v>
      </c>
      <c r="AU4">
        <v>81</v>
      </c>
      <c r="AV4">
        <v>82</v>
      </c>
      <c r="AW4">
        <v>83</v>
      </c>
      <c r="AX4">
        <v>84</v>
      </c>
      <c r="AY4">
        <v>61</v>
      </c>
    </row>
    <row r="5" spans="1:77" x14ac:dyDescent="0.15">
      <c r="R5" s="117" t="s">
        <v>189</v>
      </c>
      <c r="S5" t="s">
        <v>134</v>
      </c>
      <c r="T5" s="117" t="s">
        <v>162</v>
      </c>
      <c r="U5" t="s">
        <v>135</v>
      </c>
      <c r="V5" t="s">
        <v>136</v>
      </c>
      <c r="W5" t="s">
        <v>137</v>
      </c>
      <c r="X5" t="s">
        <v>138</v>
      </c>
    </row>
    <row r="6" spans="1:77" x14ac:dyDescent="0.15">
      <c r="R6" s="211"/>
      <c r="T6" s="117" t="s">
        <v>163</v>
      </c>
      <c r="AB6" t="s">
        <v>17</v>
      </c>
      <c r="AJ6" s="117" t="s">
        <v>170</v>
      </c>
      <c r="AZ6" s="74" t="s">
        <v>233</v>
      </c>
      <c r="BA6" s="117" t="s">
        <v>158</v>
      </c>
      <c r="BB6" s="117" t="s">
        <v>158</v>
      </c>
      <c r="BC6" s="117"/>
      <c r="BD6" s="117"/>
      <c r="BE6" s="117" t="s">
        <v>256</v>
      </c>
      <c r="BF6" s="117" t="s">
        <v>249</v>
      </c>
      <c r="BG6" s="117" t="s">
        <v>242</v>
      </c>
      <c r="BH6" s="117" t="s">
        <v>243</v>
      </c>
      <c r="BI6" s="117" t="s">
        <v>261</v>
      </c>
      <c r="BJ6" s="141" t="s">
        <v>233</v>
      </c>
      <c r="BK6" s="141" t="s">
        <v>233</v>
      </c>
      <c r="BL6" s="141" t="s">
        <v>233</v>
      </c>
      <c r="BM6" s="141" t="s">
        <v>233</v>
      </c>
      <c r="BN6" s="141" t="s">
        <v>233</v>
      </c>
      <c r="BO6" s="141" t="s">
        <v>233</v>
      </c>
      <c r="BP6" s="141" t="s">
        <v>233</v>
      </c>
      <c r="BQ6" s="141" t="s">
        <v>233</v>
      </c>
      <c r="BR6" s="141" t="s">
        <v>233</v>
      </c>
      <c r="BS6" s="141" t="s">
        <v>233</v>
      </c>
      <c r="BT6" s="117" t="s">
        <v>239</v>
      </c>
      <c r="BU6" s="117" t="s">
        <v>293</v>
      </c>
    </row>
    <row r="7" spans="1:77" x14ac:dyDescent="0.15">
      <c r="R7" s="211"/>
      <c r="AJ7" s="117" t="s">
        <v>171</v>
      </c>
      <c r="AY7" s="74" t="s">
        <v>307</v>
      </c>
      <c r="AZ7" s="74" t="s">
        <v>307</v>
      </c>
      <c r="BE7" s="117" t="s">
        <v>257</v>
      </c>
      <c r="BI7" s="117"/>
      <c r="BJ7" s="117" t="s">
        <v>273</v>
      </c>
      <c r="BL7" s="117" t="s">
        <v>179</v>
      </c>
      <c r="BU7" s="117" t="s">
        <v>294</v>
      </c>
    </row>
    <row r="8" spans="1:77" x14ac:dyDescent="0.15">
      <c r="R8" s="211" t="s">
        <v>263</v>
      </c>
      <c r="AJ8" s="117" t="s">
        <v>172</v>
      </c>
      <c r="AY8" s="74" t="s">
        <v>308</v>
      </c>
      <c r="AZ8" s="74" t="s">
        <v>308</v>
      </c>
    </row>
    <row r="9" spans="1:77" x14ac:dyDescent="0.15">
      <c r="R9" s="211">
        <v>2021</v>
      </c>
      <c r="AJ9" s="117" t="s">
        <v>173</v>
      </c>
      <c r="BE9" s="197" t="s">
        <v>247</v>
      </c>
      <c r="BF9" s="197" t="s">
        <v>247</v>
      </c>
      <c r="BG9" s="197" t="s">
        <v>247</v>
      </c>
      <c r="BH9" s="197" t="s">
        <v>247</v>
      </c>
      <c r="BI9" s="197" t="s">
        <v>247</v>
      </c>
      <c r="BT9" s="197" t="s">
        <v>247</v>
      </c>
    </row>
    <row r="10" spans="1:77" x14ac:dyDescent="0.15">
      <c r="R10" s="211"/>
      <c r="BE10" s="197" t="s">
        <v>248</v>
      </c>
      <c r="BF10" s="197" t="s">
        <v>248</v>
      </c>
      <c r="BG10" s="197" t="s">
        <v>248</v>
      </c>
      <c r="BH10" s="197" t="s">
        <v>248</v>
      </c>
      <c r="BI10" s="197" t="s">
        <v>248</v>
      </c>
      <c r="BT10" s="197" t="s">
        <v>248</v>
      </c>
    </row>
    <row r="11" spans="1:77" x14ac:dyDescent="0.15">
      <c r="BE11" s="198">
        <v>2021</v>
      </c>
      <c r="BF11" s="198">
        <v>2021</v>
      </c>
      <c r="BG11" s="198">
        <v>2021</v>
      </c>
      <c r="BH11" s="198">
        <v>2021</v>
      </c>
      <c r="BI11" s="198">
        <v>2021</v>
      </c>
      <c r="BT11" s="198">
        <v>2021</v>
      </c>
    </row>
    <row r="13" spans="1:77" x14ac:dyDescent="0.15">
      <c r="BT13" s="212" t="s">
        <v>265</v>
      </c>
    </row>
    <row r="14" spans="1:77" x14ac:dyDescent="0.15">
      <c r="BT14" s="213" t="s">
        <v>266</v>
      </c>
    </row>
    <row r="15" spans="1:77" x14ac:dyDescent="0.15">
      <c r="BT15" s="213" t="s">
        <v>267</v>
      </c>
    </row>
    <row r="16" spans="1:77" x14ac:dyDescent="0.15">
      <c r="BT16" s="213" t="s">
        <v>268</v>
      </c>
    </row>
    <row r="17" spans="72:72" x14ac:dyDescent="0.15">
      <c r="BT17" s="213" t="s">
        <v>269</v>
      </c>
    </row>
    <row r="18" spans="72:72" x14ac:dyDescent="0.15">
      <c r="BT18" s="213" t="s">
        <v>270</v>
      </c>
    </row>
    <row r="19" spans="72:72" x14ac:dyDescent="0.15">
      <c r="BT19" s="213" t="s">
        <v>271</v>
      </c>
    </row>
  </sheetData>
  <sheetProtection password="C620" sheet="1" objects="1" scenarios="1"/>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topLeftCell="I1" workbookViewId="0">
      <selection activeCell="N8" sqref="N8"/>
    </sheetView>
  </sheetViews>
  <sheetFormatPr baseColWidth="10" defaultColWidth="8.83203125" defaultRowHeight="13" x14ac:dyDescent="0.15"/>
  <cols>
    <col min="1" max="1" width="36" hidden="1" customWidth="1"/>
    <col min="2" max="2" width="9.1640625" style="73" hidden="1" customWidth="1"/>
    <col min="3" max="4" width="8.6640625" hidden="1" customWidth="1"/>
    <col min="5" max="5" width="8.6640625" style="73" hidden="1" customWidth="1"/>
    <col min="6" max="8" width="8.6640625" hidden="1" customWidth="1"/>
  </cols>
  <sheetData>
    <row r="1" spans="1:9" x14ac:dyDescent="0.15">
      <c r="B1" s="73">
        <v>16</v>
      </c>
      <c r="E1" s="121" t="s">
        <v>161</v>
      </c>
      <c r="I1" s="212"/>
    </row>
    <row r="2" spans="1:9" x14ac:dyDescent="0.15">
      <c r="B2" s="73" t="s">
        <v>23</v>
      </c>
      <c r="E2" s="73">
        <f>E7</f>
        <v>0</v>
      </c>
      <c r="I2" s="155"/>
    </row>
    <row r="3" spans="1:9" x14ac:dyDescent="0.15">
      <c r="B3" s="72">
        <f>B20</f>
        <v>0</v>
      </c>
      <c r="I3" s="212"/>
    </row>
    <row r="4" spans="1:9" x14ac:dyDescent="0.15">
      <c r="B4" s="71"/>
    </row>
    <row r="5" spans="1:9" x14ac:dyDescent="0.15">
      <c r="B5" s="71"/>
    </row>
    <row r="6" spans="1:9" x14ac:dyDescent="0.15">
      <c r="B6" s="71"/>
    </row>
    <row r="7" spans="1:9" x14ac:dyDescent="0.15">
      <c r="A7" s="69" t="s">
        <v>1</v>
      </c>
      <c r="B7" s="71"/>
      <c r="D7" s="117" t="s">
        <v>164</v>
      </c>
      <c r="E7" s="73">
        <f>IF(OR(Application!D70="Y",Application!D70="Yes"),1,0)</f>
        <v>0</v>
      </c>
      <c r="F7" s="117" t="s">
        <v>165</v>
      </c>
    </row>
    <row r="8" spans="1:9" x14ac:dyDescent="0.15">
      <c r="A8" s="69" t="s">
        <v>0</v>
      </c>
      <c r="B8" s="71" t="b">
        <f>AND(Application!D113&gt;0,Application!D114&gt;0,Application!D115&gt;0,Application!D116&gt;0)</f>
        <v>0</v>
      </c>
    </row>
    <row r="9" spans="1:9" x14ac:dyDescent="0.15">
      <c r="A9" s="69" t="s">
        <v>274</v>
      </c>
      <c r="B9" s="72">
        <f>Application!E117</f>
        <v>0</v>
      </c>
    </row>
    <row r="10" spans="1:9" x14ac:dyDescent="0.15">
      <c r="A10" s="69" t="s">
        <v>275</v>
      </c>
      <c r="B10" s="72"/>
    </row>
    <row r="11" spans="1:9" x14ac:dyDescent="0.15">
      <c r="A11" s="70"/>
      <c r="B11" s="71"/>
    </row>
    <row r="12" spans="1:9" x14ac:dyDescent="0.15">
      <c r="A12" s="69" t="s">
        <v>2</v>
      </c>
      <c r="B12" s="71"/>
    </row>
    <row r="13" spans="1:9" x14ac:dyDescent="0.15">
      <c r="A13" s="69" t="s">
        <v>0</v>
      </c>
      <c r="B13" s="71" t="b">
        <f>AND(Application!D119&gt;0,Application!D120&gt;0,Application!D121&gt;0,Application!D122&gt;0)</f>
        <v>0</v>
      </c>
    </row>
    <row r="14" spans="1:9" x14ac:dyDescent="0.15">
      <c r="A14" s="69" t="s">
        <v>274</v>
      </c>
      <c r="B14" s="72">
        <f>Application!E123</f>
        <v>0</v>
      </c>
    </row>
    <row r="15" spans="1:9" x14ac:dyDescent="0.15">
      <c r="A15" s="69" t="s">
        <v>275</v>
      </c>
      <c r="B15" s="72"/>
    </row>
    <row r="16" spans="1:9" x14ac:dyDescent="0.15">
      <c r="A16" s="70"/>
      <c r="B16" s="71"/>
    </row>
    <row r="17" spans="1:2" x14ac:dyDescent="0.15">
      <c r="A17" s="69" t="s">
        <v>276</v>
      </c>
      <c r="B17" s="71">
        <f>IF(B8="TRUE",B9,B10)</f>
        <v>0</v>
      </c>
    </row>
    <row r="18" spans="1:2" x14ac:dyDescent="0.15">
      <c r="A18" s="69" t="s">
        <v>277</v>
      </c>
      <c r="B18" s="71">
        <f>IF(B13="TRUE",B14,B15)</f>
        <v>0</v>
      </c>
    </row>
    <row r="19" spans="1:2" x14ac:dyDescent="0.15">
      <c r="A19" s="69"/>
      <c r="B19" s="71"/>
    </row>
    <row r="20" spans="1:2" x14ac:dyDescent="0.15">
      <c r="A20" s="69" t="s">
        <v>278</v>
      </c>
      <c r="B20" s="71">
        <f>MAX(B17:B18)</f>
        <v>0</v>
      </c>
    </row>
    <row r="21" spans="1:2" x14ac:dyDescent="0.15">
      <c r="A21" s="69"/>
      <c r="B21" s="71"/>
    </row>
    <row r="22" spans="1:2" x14ac:dyDescent="0.15">
      <c r="A22" s="70"/>
      <c r="B22" s="71"/>
    </row>
    <row r="23" spans="1:2" x14ac:dyDescent="0.15">
      <c r="A23" s="69"/>
      <c r="B23" s="71"/>
    </row>
    <row r="24" spans="1:2" x14ac:dyDescent="0.15">
      <c r="A24" s="69"/>
      <c r="B24" s="71"/>
    </row>
    <row r="25" spans="1:2" x14ac:dyDescent="0.15">
      <c r="A25" s="69"/>
      <c r="B25" s="71"/>
    </row>
    <row r="26" spans="1:2" x14ac:dyDescent="0.15">
      <c r="A26" s="69"/>
      <c r="B26" s="71"/>
    </row>
    <row r="27" spans="1:2" x14ac:dyDescent="0.15">
      <c r="A27" s="69"/>
      <c r="B27" s="71"/>
    </row>
    <row r="28" spans="1:2" x14ac:dyDescent="0.15">
      <c r="A28" s="70"/>
      <c r="B28" s="71"/>
    </row>
    <row r="29" spans="1:2" x14ac:dyDescent="0.15">
      <c r="A29" s="69" t="s">
        <v>3</v>
      </c>
      <c r="B29" s="71">
        <f>MAX(B18:B27)</f>
        <v>0</v>
      </c>
    </row>
    <row r="32" spans="1:2" x14ac:dyDescent="0.15">
      <c r="A32" s="117"/>
    </row>
  </sheetData>
  <sheetProtection password="C62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Application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Microsoft Office User</cp:lastModifiedBy>
  <cp:lastPrinted>2009-11-13T14:12:27Z</cp:lastPrinted>
  <dcterms:created xsi:type="dcterms:W3CDTF">2004-12-02T15:00:21Z</dcterms:created>
  <dcterms:modified xsi:type="dcterms:W3CDTF">2021-01-05T13:54:28Z</dcterms:modified>
</cp:coreProperties>
</file>