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3"/>
  <workbookPr codeName="ThisWorkbook" defaultThemeVersion="124226"/>
  <mc:AlternateContent xmlns:mc="http://schemas.openxmlformats.org/markup-compatibility/2006">
    <mc:Choice Requires="x15">
      <x15ac:absPath xmlns:x15ac="http://schemas.microsoft.com/office/spreadsheetml/2010/11/ac" url="/Users/nickallinson/Desktop/IRC 2021/"/>
    </mc:Choice>
  </mc:AlternateContent>
  <xr:revisionPtr revIDLastSave="0" documentId="8_{636E13F8-F8BE-4947-930B-48481D24E759}" xr6:coauthVersionLast="46" xr6:coauthVersionMax="46" xr10:uidLastSave="{00000000-0000-0000-0000-000000000000}"/>
  <workbookProtection workbookAlgorithmName="SHA-512" workbookHashValue="2SLJccG0K1ol28ntb3f76kK//XYDyDjuWZK1G/ttHAKw9Q998xCs1RrsgnhXUGCUA8b48so/GrAYmR4QoI8iFQ==" workbookSaltValue="r/MuwwrfoML25eiaoHFHbw==" workbookSpinCount="100000" lockStructure="1"/>
  <bookViews>
    <workbookView xWindow="2400" yWindow="460" windowWidth="27720" windowHeight="20560" xr2:uid="{00000000-000D-0000-FFFF-FFFF00000000}"/>
  </bookViews>
  <sheets>
    <sheet name="Application" sheetId="1" r:id="rId1"/>
    <sheet name="Data Protection" sheetId="4" r:id="rId2"/>
    <sheet name="Access Import" sheetId="2" r:id="rId3"/>
    <sheet name="Inputs" sheetId="3" r:id="rId4"/>
  </sheets>
  <calcPr calcId="191029"/>
</workbook>
</file>

<file path=xl/calcChain.xml><?xml version="1.0" encoding="utf-8"?>
<calcChain xmlns="http://schemas.openxmlformats.org/spreadsheetml/2006/main">
  <c r="D156" i="1" l="1"/>
  <c r="F109" i="1" l="1"/>
  <c r="AZ2" i="2" l="1"/>
  <c r="BJ2" i="2"/>
  <c r="R2" i="2"/>
  <c r="G117" i="1" l="1"/>
  <c r="BW2" i="2" l="1"/>
  <c r="G21" i="1"/>
  <c r="F110" i="1"/>
  <c r="BV2" i="2"/>
  <c r="G76" i="1"/>
  <c r="AE2" i="2"/>
  <c r="AD2" i="2"/>
  <c r="AB2" i="2"/>
  <c r="BU2" i="2"/>
  <c r="G126" i="1"/>
  <c r="D108" i="1"/>
  <c r="C229" i="1"/>
  <c r="BT2" i="2"/>
  <c r="BS2" i="2"/>
  <c r="BR2" i="2"/>
  <c r="BQ2" i="2"/>
  <c r="BP2" i="2"/>
  <c r="BO2" i="2"/>
  <c r="BN2" i="2"/>
  <c r="BM2" i="2"/>
  <c r="BL2" i="2"/>
  <c r="BK2" i="2"/>
  <c r="B64" i="1"/>
  <c r="BI2" i="2"/>
  <c r="BG2" i="2"/>
  <c r="BH2" i="2"/>
  <c r="BF2" i="2"/>
  <c r="BE2" i="2"/>
  <c r="F164" i="1"/>
  <c r="E116" i="1" s="1"/>
  <c r="G132" i="1"/>
  <c r="AJ2" i="2"/>
  <c r="D152" i="1"/>
  <c r="D153" i="1"/>
  <c r="D154" i="1" s="1"/>
  <c r="E7" i="3"/>
  <c r="E2" i="3" s="1"/>
  <c r="BB2" i="2"/>
  <c r="BA2" i="2"/>
  <c r="B195" i="1"/>
  <c r="B196" i="1"/>
  <c r="B197" i="1"/>
  <c r="B198" i="1"/>
  <c r="B199" i="1"/>
  <c r="B194" i="1"/>
  <c r="B200" i="1"/>
  <c r="I44" i="1"/>
  <c r="W2" i="2"/>
  <c r="V2" i="2"/>
  <c r="U2" i="2"/>
  <c r="S2" i="2"/>
  <c r="X2" i="2"/>
  <c r="G102" i="1"/>
  <c r="H102" i="1"/>
  <c r="AY2" i="2"/>
  <c r="F161" i="1"/>
  <c r="E101" i="1" s="1"/>
  <c r="AF2" i="2"/>
  <c r="AP2" i="2"/>
  <c r="H2" i="2"/>
  <c r="G2" i="2"/>
  <c r="AX2" i="2"/>
  <c r="AW2" i="2"/>
  <c r="AV2" i="2"/>
  <c r="AU2" i="2"/>
  <c r="AS2" i="2"/>
  <c r="AR2" i="2"/>
  <c r="AQ2" i="2"/>
  <c r="AO2" i="2"/>
  <c r="AN2" i="2"/>
  <c r="AM2" i="2"/>
  <c r="AL2" i="2"/>
  <c r="AI2" i="2"/>
  <c r="AH2" i="2"/>
  <c r="AG2" i="2"/>
  <c r="AC2" i="2"/>
  <c r="AA2" i="2"/>
  <c r="Z2" i="2"/>
  <c r="Y2" i="2"/>
  <c r="Q2" i="2"/>
  <c r="P2" i="2"/>
  <c r="O2" i="2"/>
  <c r="N2" i="2"/>
  <c r="M2" i="2"/>
  <c r="L2" i="2"/>
  <c r="K2" i="2"/>
  <c r="J2" i="2"/>
  <c r="I2" i="2"/>
  <c r="F2" i="2"/>
  <c r="E2" i="2"/>
  <c r="D2" i="2"/>
  <c r="C2" i="2"/>
  <c r="B2" i="2"/>
  <c r="B8" i="3"/>
  <c r="B17" i="3" s="1"/>
  <c r="B20" i="3" s="1"/>
  <c r="B3" i="3" s="1"/>
  <c r="AT2" i="2" s="1"/>
  <c r="F162" i="1"/>
  <c r="C182" i="1"/>
  <c r="F163" i="1"/>
  <c r="E132" i="1" s="1"/>
  <c r="B14" i="3" s="1"/>
  <c r="C183" i="1"/>
  <c r="B13" i="3"/>
  <c r="B18" i="3" s="1"/>
  <c r="A2" i="2"/>
  <c r="AK2" i="2"/>
  <c r="D155" i="1"/>
  <c r="T2" i="2"/>
  <c r="E126" i="1"/>
  <c r="B9" i="3" s="1"/>
  <c r="A199" i="1" l="1"/>
  <c r="I42" i="1" s="1"/>
  <c r="A197" i="1"/>
  <c r="I39" i="1" s="1"/>
  <c r="J9" i="1"/>
  <c r="B201" i="1"/>
  <c r="B29" i="3"/>
</calcChain>
</file>

<file path=xl/sharedStrings.xml><?xml version="1.0" encoding="utf-8"?>
<sst xmlns="http://schemas.openxmlformats.org/spreadsheetml/2006/main" count="416" uniqueCount="342">
  <si>
    <t>All linear values entered?</t>
  </si>
  <si>
    <t>SYMMETRIC</t>
  </si>
  <si>
    <t>ASYMMETRIC</t>
  </si>
  <si>
    <t>SPA:</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</si>
  <si>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</si>
  <si>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</si>
  <si>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</si>
  <si>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</si>
  <si>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</si>
  <si>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</si>
  <si>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</si>
  <si>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</si>
  <si>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</si>
  <si>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</si>
  <si>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</si>
  <si>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</si>
  <si>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</si>
  <si>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</si>
  <si>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</si>
  <si>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</si>
  <si>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</si>
  <si>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</si>
  <si>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</si>
  <si>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</si>
  <si>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</si>
  <si>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</si>
  <si>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</si>
  <si>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</si>
  <si>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</si>
  <si>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</si>
  <si>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</si>
  <si>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</si>
  <si>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</si>
  <si>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</si>
  <si>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</si>
  <si>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</si>
  <si>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</si>
  <si>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</si>
  <si>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</si>
  <si>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</si>
  <si>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</si>
  <si>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</si>
  <si>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</si>
  <si>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</si>
  <si>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FEE CALCULATION:</t>
  </si>
  <si>
    <t>LH 18.00m and over</t>
  </si>
  <si>
    <t>LH</t>
  </si>
  <si>
    <t>Boat weight*</t>
  </si>
  <si>
    <t>Length: LH</t>
  </si>
  <si>
    <t>per metre</t>
  </si>
  <si>
    <t>inputs from form above</t>
  </si>
  <si>
    <t>DO NOT EDIT</t>
  </si>
  <si>
    <t>Expedited Fee</t>
  </si>
  <si>
    <t>Post</t>
  </si>
  <si>
    <t>Design</t>
  </si>
  <si>
    <t>No. of spinnakers</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</si>
  <si>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</si>
  <si>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</si>
  <si>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</si>
  <si>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</si>
  <si>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</si>
  <si>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</si>
  <si>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</si>
  <si>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</si>
  <si>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</si>
  <si>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</si>
  <si>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</si>
  <si>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</si>
  <si>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</si>
  <si>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</si>
  <si>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</si>
  <si>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</si>
  <si>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</si>
  <si>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</si>
  <si>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</si>
  <si>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</si>
  <si>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</si>
  <si>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</si>
  <si>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</si>
  <si>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</si>
  <si>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</si>
  <si>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</si>
  <si>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</si>
  <si>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</si>
  <si>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</si>
  <si>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</si>
  <si>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</si>
  <si>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</si>
  <si>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</si>
  <si>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</si>
  <si>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</si>
  <si>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</si>
  <si>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</si>
  <si>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</si>
  <si>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</si>
  <si>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</si>
  <si>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</si>
  <si>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</si>
  <si>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</si>
  <si>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</si>
  <si>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</si>
  <si>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</si>
  <si>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</si>
  <si>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</si>
  <si>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</si>
  <si>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multiple headsails</t>
  </si>
  <si>
    <t>single furling headsail</t>
  </si>
  <si>
    <t>headsail input</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</si>
  <si>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</si>
  <si>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</si>
  <si>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</si>
  <si>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</si>
  <si>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</si>
  <si>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</si>
  <si>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</si>
  <si>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</si>
  <si>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</si>
  <si>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</si>
  <si>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</si>
  <si>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</si>
  <si>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</si>
  <si>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</si>
  <si>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</si>
  <si>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</si>
  <si>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</si>
  <si>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</si>
  <si>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</si>
  <si>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</si>
  <si>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</si>
  <si>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</si>
  <si>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</si>
  <si>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</si>
  <si>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</si>
  <si>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</si>
  <si>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</si>
  <si>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</si>
  <si>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</si>
  <si>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</si>
  <si>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</si>
  <si>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</si>
  <si>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</si>
  <si>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</si>
  <si>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</si>
  <si>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</si>
  <si>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</si>
  <si>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</si>
  <si>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</si>
  <si>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</si>
  <si>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</si>
  <si>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</si>
  <si>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</si>
  <si>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</si>
  <si>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</si>
  <si>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</si>
  <si>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</si>
  <si>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</si>
  <si>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</si>
  <si>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</si>
  <si>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</si>
  <si>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Spreaders swept back Y/N</t>
  </si>
  <si>
    <t>SS</t>
  </si>
  <si>
    <t>sweepback</t>
  </si>
  <si>
    <t>D62</t>
  </si>
  <si>
    <t>Yes or No</t>
  </si>
  <si>
    <t>1 = yes, 0 = no or blank</t>
  </si>
  <si>
    <t>Rule 19.6</t>
  </si>
  <si>
    <t>LH up to 11.99m</t>
  </si>
  <si>
    <t>LH 12.00-17.99m</t>
  </si>
  <si>
    <t>Two masted rigs only:</t>
  </si>
  <si>
    <t>no. of spis</t>
  </si>
  <si>
    <t>Updated</t>
  </si>
  <si>
    <t>for 2019</t>
  </si>
  <si>
    <t>no min.</t>
  </si>
  <si>
    <t>IRC Rule 21.6.2 requires linear spinnaker measurements to be declared.</t>
  </si>
  <si>
    <t>Foot Offset if &gt;7.5% HLP</t>
  </si>
  <si>
    <t>single furling headsail + OSR heavy weather jib</t>
  </si>
  <si>
    <t>Bulb weight**</t>
  </si>
  <si>
    <t>Email</t>
  </si>
  <si>
    <t>Flying Headsail</t>
  </si>
  <si>
    <t>No. of flying headsails</t>
  </si>
  <si>
    <t>Calc FSA</t>
  </si>
  <si>
    <t>FSA complete data</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</si>
  <si>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</si>
  <si>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</si>
  <si>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</si>
  <si>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</si>
  <si>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</si>
  <si>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</si>
  <si>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Tick if LH remeasured</t>
  </si>
  <si>
    <t>NEW 2021 rules &amp; definitions</t>
  </si>
  <si>
    <t>SPL</t>
  </si>
  <si>
    <t>NEW 2021</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</si>
  <si>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</si>
  <si>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</si>
  <si>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</si>
  <si>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</si>
  <si>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</si>
  <si>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</si>
  <si>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</si>
  <si>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</si>
  <si>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</si>
  <si>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</si>
  <si>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</si>
  <si>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</si>
  <si>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</si>
  <si>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</si>
  <si>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</si>
  <si>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</si>
  <si>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</si>
  <si>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</si>
  <si>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</si>
  <si>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Do you carry a pole for the purpose of poling out a headsail to windward or leeward (whisker pole)?</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</si>
  <si>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</si>
  <si>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</si>
  <si>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</si>
  <si>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</si>
  <si>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</si>
  <si>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</si>
  <si>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</si>
  <si>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</si>
  <si>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</si>
  <si>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</si>
  <si>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aluminium</t>
  </si>
  <si>
    <t>wood</t>
  </si>
  <si>
    <t>info</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</si>
  <si>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</si>
  <si>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</si>
  <si>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</si>
  <si>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</si>
  <si>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</si>
  <si>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</si>
  <si>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</si>
  <si>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</si>
  <si>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</si>
  <si>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</si>
  <si>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</si>
  <si>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</si>
  <si>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</si>
  <si>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</si>
  <si>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</si>
  <si>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</si>
  <si>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</si>
  <si>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</si>
  <si>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</si>
  <si>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</si>
  <si>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</si>
  <si>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</si>
  <si>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</si>
  <si>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</si>
  <si>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</si>
  <si>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</si>
  <si>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</si>
  <si>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</si>
  <si>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</si>
  <si>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</si>
  <si>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</si>
  <si>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</si>
  <si>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</si>
  <si>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</si>
  <si>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</si>
  <si>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</si>
  <si>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</si>
  <si>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</si>
  <si>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</si>
  <si>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</si>
  <si>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</si>
  <si>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</si>
  <si>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</si>
  <si>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</si>
  <si>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</si>
  <si>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</si>
  <si>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</si>
  <si>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</si>
  <si>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</si>
  <si>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</si>
  <si>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</si>
  <si>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</si>
  <si>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Multiple/furling headsail</t>
  </si>
  <si>
    <r>
      <rPr>
        <b/>
        <i/>
        <sz val="9"/>
        <color indexed="10"/>
        <rFont val="Arial"/>
        <family val="2"/>
      </rPr>
      <t>Select major changes below if applicable.</t>
    </r>
    <r>
      <rPr>
        <i/>
        <sz val="9"/>
        <color indexed="10"/>
        <rFont val="Arial"/>
        <family val="2"/>
      </rPr>
      <t xml:space="preserve"> The Rating Office will require drawings and/or photos as appropriate and details of materials and may request further information before issuing the certificate. </t>
    </r>
    <r>
      <rPr>
        <b/>
        <i/>
        <sz val="9"/>
        <color indexed="10"/>
        <rFont val="Arial"/>
        <family val="2"/>
      </rPr>
      <t>To avoid delays please supply as much information as possible at the time of application.</t>
    </r>
  </si>
  <si>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</si>
  <si>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</si>
  <si>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</si>
  <si>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</si>
  <si>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</si>
  <si>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</si>
  <si>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</si>
  <si>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</si>
  <si>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</si>
  <si>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</si>
  <si>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</si>
  <si>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</si>
  <si>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t>*Seahorse Rating Ltd trades as the RORC Rating Office. IRC Member Offer Partners are:  Seahorse Magazine, Spinlock, SeaSure and the Royal Ocean Racing Club.</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</si>
  <si>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</si>
  <si>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</si>
  <si>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</si>
  <si>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Post/zip code</t>
  </si>
  <si>
    <t>Town</t>
  </si>
  <si>
    <t>data changes</t>
  </si>
  <si>
    <t>other than change of ownership</t>
  </si>
  <si>
    <t>Previous boat name if changed:</t>
  </si>
  <si>
    <t>Previous sail number if changed:</t>
  </si>
  <si>
    <t>*If Boat Weight has changed, please give the reasons. If new weight calculated not re-weighed, please state as such.</t>
  </si>
  <si>
    <t xml:space="preserve">**Note bulb weight definition changed in 2020 </t>
  </si>
  <si>
    <t>IRC Revalidation</t>
  </si>
  <si>
    <t>RV</t>
  </si>
  <si>
    <t>Revalidation</t>
  </si>
  <si>
    <t>If you do not make a declaration then the following default inputs will be used:</t>
  </si>
  <si>
    <t xml:space="preserve">If you subsequently tell us that these details are in error an amendment fee will be charged. </t>
  </si>
  <si>
    <t>Spinnaker pole, bowsprit</t>
  </si>
  <si>
    <t>I have read the Data Protection policy (click to read in separate application tab) and agree to receive emails from Seahorse Rating Ltd and Member Partners (tick)</t>
  </si>
  <si>
    <t>Except LH (for fee calculation), and the poles/STL declarations, please ONLY input data that is new or re-measured.</t>
  </si>
  <si>
    <r>
      <t>·</t>
    </r>
    <r>
      <rPr>
        <sz val="9"/>
        <rFont val="Times New Roman"/>
        <family val="1"/>
      </rPr>
      <t xml:space="preserve">       </t>
    </r>
    <r>
      <rPr>
        <sz val="9"/>
        <rFont val="Arial"/>
        <family val="2"/>
      </rPr>
      <t>The previously rated STL measurement will be used for spinnaker pole length SPL (this is only relevant if you have spinnaker pole + bowsprit and the previously rated STL is longer than the spinnaker pole)</t>
    </r>
  </si>
  <si>
    <t>Please complete these declarations where highlighted in yellow below, in addition to any changes you have made since the last valid certificate.</t>
  </si>
  <si>
    <r>
      <t>·</t>
    </r>
    <r>
      <rPr>
        <sz val="9"/>
        <rFont val="Times New Roman"/>
        <family val="1"/>
      </rPr>
      <t xml:space="preserve">       </t>
    </r>
    <r>
      <rPr>
        <sz val="9"/>
        <rFont val="Arial"/>
        <family val="2"/>
      </rPr>
      <t>If you previously declared spinnaker and/or whisker pole(s), your 2021 rating will include a whisker pole to set a headsail.</t>
    </r>
  </si>
  <si>
    <t>IRC 2021 RULES</t>
  </si>
  <si>
    <t>ADDITIONAL INFORMATION</t>
  </si>
  <si>
    <r>
      <t xml:space="preserve">Is your certificate </t>
    </r>
    <r>
      <rPr>
        <b/>
        <sz val="10"/>
        <color indexed="10"/>
        <rFont val="Arial"/>
        <family val="2"/>
      </rPr>
      <t>Endorsed?</t>
    </r>
    <r>
      <rPr>
        <b/>
        <sz val="10"/>
        <rFont val="Arial"/>
        <family val="2"/>
      </rPr>
      <t xml:space="preserve"> 
If so, data changes must be checked by an approved measurer. </t>
    </r>
  </si>
  <si>
    <r>
      <t xml:space="preserve">IMPORTANT:  NEW FOR IRC 2021 </t>
    </r>
    <r>
      <rPr>
        <sz val="9"/>
        <rFont val="Arial"/>
        <family val="2"/>
      </rPr>
      <t xml:space="preserve">- the rules include changes to the rating of </t>
    </r>
    <r>
      <rPr>
        <b/>
        <sz val="9"/>
        <rFont val="Arial"/>
        <family val="2"/>
      </rPr>
      <t>spinnaker poles and whisker poles</t>
    </r>
    <r>
      <rPr>
        <sz val="9"/>
        <rFont val="Arial"/>
        <family val="2"/>
      </rPr>
      <t>.  These changes are intended to rate poles more equitably. To benefit you will need to confirm the pole/bowsprit configuration; whisker pole; and the length of your spinnaker pole if applicable.</t>
    </r>
  </si>
  <si>
    <t>Application fee</t>
  </si>
  <si>
    <t>Enter LH in cell D39 to calculate</t>
  </si>
  <si>
    <t>POLE TYPE</t>
  </si>
  <si>
    <t>data</t>
  </si>
  <si>
    <t>protection</t>
  </si>
  <si>
    <r>
      <t xml:space="preserve">Owner </t>
    </r>
    <r>
      <rPr>
        <sz val="10"/>
        <color indexed="10"/>
        <rFont val="Arial"/>
        <family val="2"/>
      </rPr>
      <t>IF CHANGED</t>
    </r>
  </si>
  <si>
    <r>
      <t xml:space="preserve">Address </t>
    </r>
    <r>
      <rPr>
        <sz val="10"/>
        <color indexed="10"/>
        <rFont val="Arial"/>
        <family val="2"/>
      </rPr>
      <t>IF CHANGED</t>
    </r>
  </si>
  <si>
    <t>Year of last IRC cert</t>
  </si>
  <si>
    <t>memb</t>
  </si>
  <si>
    <t xml:space="preserve">RORC </t>
  </si>
  <si>
    <t>RORCNumber</t>
  </si>
  <si>
    <t>if applicable</t>
  </si>
  <si>
    <t>Current RORC Membership no.</t>
  </si>
  <si>
    <t>NEW 2021 - spinnaker pole length</t>
  </si>
  <si>
    <t>Bowsprit / tack point on deck</t>
  </si>
  <si>
    <t>Foot Offset if &gt;7.5% FHLP</t>
  </si>
  <si>
    <t>7.5% FHLP =</t>
  </si>
  <si>
    <t>7.5% HLP =</t>
  </si>
  <si>
    <t>FoofOffsetFH</t>
  </si>
  <si>
    <t>not</t>
  </si>
  <si>
    <t>imported</t>
  </si>
  <si>
    <t>ENDDATA</t>
  </si>
  <si>
    <t>v.210107</t>
  </si>
  <si>
    <t>Total Incld HST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</si>
</sst>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8"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sz val="9"/>
      <color indexed="22"/>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b/>
      <i/>
      <sz val="9"/>
      <color indexed="10"/>
      <name val="Arial"/>
      <family val="2"/>
    </font>
    <font>
      <u/>
      <sz val="9"/>
      <color indexed="12"/>
      <name val="Arial"/>
      <family val="2"/>
    </font>
    <font>
      <i/>
      <sz val="9"/>
      <color indexed="62"/>
      <name val="Arial"/>
      <family val="2"/>
    </font>
    <font>
      <i/>
      <sz val="9"/>
      <color indexed="10"/>
      <name val="Arial"/>
      <family val="2"/>
    </font>
    <font>
      <b/>
      <sz val="10"/>
      <color indexed="30"/>
      <name val="Arial"/>
      <family val="2"/>
    </font>
    <font>
      <b/>
      <sz val="36"/>
      <name val="Arial"/>
      <family val="2"/>
    </font>
    <font>
      <sz val="9"/>
      <name val="Symbol"/>
      <family val="1"/>
      <charset val="2"/>
    </font>
    <font>
      <sz val="9"/>
      <name val="Times New Roman"/>
      <family val="1"/>
    </font>
    <font>
      <b/>
      <u/>
      <sz val="10"/>
      <color indexed="12"/>
      <name val="Arial"/>
      <family val="2"/>
    </font>
    <font>
      <sz val="10"/>
      <color rgb="FF0000FF"/>
      <name val="Arial"/>
      <family val="2"/>
    </font>
    <font>
      <sz val="10"/>
      <color rgb="FFFF0000"/>
      <name val="Arial"/>
      <family val="2"/>
    </font>
    <font>
      <sz val="10"/>
      <color theme="0" tint="-0.14999847407452621"/>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10"/>
      <color theme="0" tint="-0.249977111117893"/>
      <name val="Arial"/>
      <family val="2"/>
    </font>
    <font>
      <b/>
      <u/>
      <sz val="9"/>
      <color rgb="FFFF0000"/>
      <name val="Arial"/>
      <family val="2"/>
    </font>
    <font>
      <sz val="9"/>
      <color rgb="FF0070C0"/>
      <name val="Arial"/>
      <family val="2"/>
    </font>
    <font>
      <i/>
      <sz val="9"/>
      <color rgb="FFFF0000"/>
      <name val="Arial"/>
      <family val="2"/>
    </font>
    <font>
      <sz val="8"/>
      <color rgb="FF000000"/>
      <name val="Tahoma"/>
      <family val="2"/>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5" tint="0.79998168889431442"/>
        <bgColor indexed="64"/>
      </patternFill>
    </fill>
  </fills>
  <borders count="3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s>
  <cellStyleXfs count="2">
    <xf numFmtId="0" fontId="0" fillId="0" borderId="0"/>
    <xf numFmtId="0" fontId="14" fillId="0" borderId="0" applyNumberFormat="0" applyFill="0" applyBorder="0" applyAlignment="0" applyProtection="0">
      <alignment vertical="top"/>
      <protection locked="0"/>
    </xf>
  </cellStyleXfs>
  <cellXfs count="419">
    <xf numFmtId="0" fontId="0" fillId="0" borderId="0" xfId="0"/>
    <xf numFmtId="0" fontId="0" fillId="0" borderId="0" xfId="0" applyBorder="1" applyAlignment="1"/>
    <xf numFmtId="0" fontId="0" fillId="0" borderId="0" xfId="0" applyProtection="1">
      <protection locked="0"/>
    </xf>
    <xf numFmtId="0" fontId="2" fillId="0" borderId="0" xfId="0" applyFont="1" applyProtection="1"/>
    <xf numFmtId="0" fontId="0" fillId="0" borderId="0" xfId="0" applyProtection="1"/>
    <xf numFmtId="0" fontId="2" fillId="0" borderId="1" xfId="0" applyFont="1" applyBorder="1" applyProtection="1"/>
    <xf numFmtId="0" fontId="0" fillId="0" borderId="2" xfId="0" applyBorder="1" applyProtection="1"/>
    <xf numFmtId="0" fontId="2" fillId="0" borderId="3" xfId="0" applyFont="1" applyBorder="1" applyProtection="1"/>
    <xf numFmtId="0" fontId="0" fillId="0" borderId="4" xfId="0" applyBorder="1" applyProtection="1"/>
    <xf numFmtId="0" fontId="5" fillId="0" borderId="4" xfId="0" applyFont="1" applyBorder="1" applyAlignment="1" applyProtection="1">
      <alignment horizontal="left"/>
    </xf>
    <xf numFmtId="0" fontId="2" fillId="0" borderId="5" xfId="0" applyFont="1" applyBorder="1" applyProtection="1"/>
    <xf numFmtId="0" fontId="0" fillId="0" borderId="6" xfId="0" applyBorder="1" applyProtection="1"/>
    <xf numFmtId="0" fontId="0" fillId="0" borderId="0" xfId="0" applyFill="1" applyBorder="1" applyProtection="1"/>
    <xf numFmtId="0" fontId="11" fillId="0" borderId="7" xfId="0" applyFont="1" applyBorder="1" applyAlignment="1" applyProtection="1">
      <alignment horizontal="center"/>
    </xf>
    <xf numFmtId="0" fontId="2" fillId="0" borderId="8" xfId="0" applyFont="1" applyBorder="1" applyProtection="1"/>
    <xf numFmtId="0" fontId="0" fillId="0" borderId="9" xfId="0" applyBorder="1" applyProtection="1"/>
    <xf numFmtId="0" fontId="2" fillId="0" borderId="9" xfId="0" applyFont="1" applyBorder="1" applyProtection="1"/>
    <xf numFmtId="0" fontId="0" fillId="0" borderId="0" xfId="0" applyBorder="1" applyProtection="1"/>
    <xf numFmtId="2" fontId="0" fillId="0" borderId="0" xfId="0" applyNumberFormat="1" applyBorder="1" applyProtection="1"/>
    <xf numFmtId="2" fontId="2" fillId="0" borderId="8" xfId="0" applyNumberFormat="1" applyFont="1" applyBorder="1" applyProtection="1"/>
    <xf numFmtId="2" fontId="17" fillId="0" borderId="7" xfId="0" applyNumberFormat="1" applyFont="1" applyBorder="1" applyAlignment="1" applyProtection="1">
      <alignment horizontal="center"/>
    </xf>
    <xf numFmtId="164" fontId="7" fillId="0" borderId="4" xfId="0" applyNumberFormat="1" applyFont="1" applyBorder="1" applyAlignment="1" applyProtection="1">
      <alignment horizontal="right"/>
    </xf>
    <xf numFmtId="0" fontId="0" fillId="0" borderId="8" xfId="0" applyBorder="1" applyProtection="1"/>
    <xf numFmtId="0" fontId="5" fillId="0" borderId="0" xfId="0" applyFont="1" applyFill="1" applyBorder="1" applyProtection="1"/>
    <xf numFmtId="0" fontId="5" fillId="0" borderId="0" xfId="0" applyFont="1" applyProtection="1"/>
    <xf numFmtId="0" fontId="0" fillId="0" borderId="0" xfId="0" applyAlignment="1"/>
    <xf numFmtId="0" fontId="2" fillId="0" borderId="0" xfId="0" applyFont="1" applyBorder="1" applyProtection="1"/>
    <xf numFmtId="0" fontId="2" fillId="0" borderId="0" xfId="0" applyFont="1" applyBorder="1" applyAlignment="1"/>
    <xf numFmtId="0" fontId="12" fillId="0" borderId="3" xfId="0" applyFont="1" applyFill="1" applyBorder="1" applyAlignment="1" applyProtection="1">
      <alignment shrinkToFit="1"/>
    </xf>
    <xf numFmtId="0" fontId="12" fillId="0" borderId="0" xfId="0" applyFont="1" applyFill="1" applyBorder="1" applyAlignment="1" applyProtection="1">
      <alignment shrinkToFit="1"/>
    </xf>
    <xf numFmtId="0" fontId="0" fillId="0" borderId="0" xfId="0" applyFill="1" applyProtection="1">
      <protection locked="0"/>
    </xf>
    <xf numFmtId="0" fontId="5" fillId="0" borderId="0"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0" xfId="0" applyFont="1" applyBorder="1" applyAlignment="1" applyProtection="1">
      <alignment horizontal="left"/>
    </xf>
    <xf numFmtId="0" fontId="2" fillId="0" borderId="0" xfId="0" applyFont="1" applyFill="1" applyBorder="1" applyProtection="1"/>
    <xf numFmtId="0" fontId="11" fillId="0" borderId="0" xfId="0" applyFont="1" applyBorder="1" applyAlignment="1" applyProtection="1">
      <alignment horizontal="left"/>
    </xf>
    <xf numFmtId="0" fontId="4" fillId="0" borderId="0" xfId="0" applyFont="1" applyBorder="1" applyAlignment="1" applyProtection="1">
      <alignment horizontal="left"/>
    </xf>
    <xf numFmtId="0" fontId="2" fillId="0" borderId="0" xfId="0" applyFont="1" applyBorder="1" applyAlignment="1" applyProtection="1">
      <alignment horizontal="left"/>
    </xf>
    <xf numFmtId="2" fontId="11" fillId="0" borderId="7" xfId="0" applyNumberFormat="1" applyFont="1" applyBorder="1" applyAlignment="1" applyProtection="1">
      <alignment horizontal="left"/>
    </xf>
    <xf numFmtId="0" fontId="2" fillId="0" borderId="0" xfId="0" applyFont="1" applyFill="1" applyBorder="1" applyAlignment="1" applyProtection="1">
      <alignment horizontal="left"/>
    </xf>
    <xf numFmtId="0" fontId="0" fillId="0" borderId="0" xfId="0" applyFill="1" applyProtection="1"/>
    <xf numFmtId="0" fontId="0" fillId="0" borderId="0" xfId="0" applyBorder="1" applyAlignment="1" applyProtection="1"/>
    <xf numFmtId="0" fontId="5" fillId="0" borderId="0" xfId="0" applyFont="1" applyFill="1" applyBorder="1" applyAlignment="1" applyProtection="1">
      <alignment vertical="top" wrapText="1"/>
    </xf>
    <xf numFmtId="2" fontId="0" fillId="0" borderId="0" xfId="0" applyNumberFormat="1" applyFill="1" applyBorder="1" applyAlignment="1" applyProtection="1">
      <alignment horizontal="left"/>
    </xf>
    <xf numFmtId="0" fontId="5" fillId="0" borderId="3" xfId="0" applyFont="1" applyFill="1" applyBorder="1" applyAlignment="1" applyProtection="1">
      <alignment vertical="top" wrapText="1"/>
    </xf>
    <xf numFmtId="0" fontId="2" fillId="0" borderId="0" xfId="0" applyFont="1" applyBorder="1" applyAlignment="1" applyProtection="1"/>
    <xf numFmtId="0" fontId="13" fillId="0" borderId="0" xfId="0" applyFont="1" applyFill="1" applyBorder="1" applyAlignment="1" applyProtection="1">
      <alignment horizontal="center" vertical="top" shrinkToFit="1"/>
    </xf>
    <xf numFmtId="2" fontId="11" fillId="0" borderId="7" xfId="0" applyNumberFormat="1" applyFont="1" applyFill="1" applyBorder="1" applyAlignment="1" applyProtection="1">
      <alignment horizontal="left"/>
    </xf>
    <xf numFmtId="0" fontId="10" fillId="0" borderId="3" xfId="0" applyFont="1" applyFill="1" applyBorder="1" applyProtection="1"/>
    <xf numFmtId="0" fontId="13" fillId="0" borderId="3" xfId="0" applyFont="1" applyFill="1" applyBorder="1" applyAlignment="1" applyProtection="1">
      <alignment horizontal="center" vertical="top" shrinkToFit="1"/>
    </xf>
    <xf numFmtId="0" fontId="0" fillId="0" borderId="3" xfId="0" applyFill="1" applyBorder="1" applyAlignment="1" applyProtection="1">
      <alignment vertical="top" wrapText="1"/>
    </xf>
    <xf numFmtId="0" fontId="0" fillId="0" borderId="0" xfId="0" applyFill="1" applyBorder="1" applyAlignment="1" applyProtection="1">
      <alignment vertical="top" wrapText="1"/>
    </xf>
    <xf numFmtId="0" fontId="6" fillId="0" borderId="0" xfId="0" applyFont="1" applyFill="1" applyAlignment="1" applyProtection="1">
      <alignment horizontal="center"/>
    </xf>
    <xf numFmtId="49" fontId="7" fillId="0" borderId="0" xfId="0" applyNumberFormat="1" applyFont="1" applyFill="1" applyBorder="1" applyProtection="1"/>
    <xf numFmtId="0" fontId="7" fillId="0" borderId="0" xfId="0" applyFont="1" applyFill="1" applyBorder="1" applyAlignment="1" applyProtection="1">
      <alignment horizontal="right"/>
    </xf>
    <xf numFmtId="49" fontId="7" fillId="0" borderId="0" xfId="0" applyNumberFormat="1" applyFont="1" applyFill="1" applyBorder="1" applyAlignment="1" applyProtection="1">
      <alignment horizontal="right"/>
    </xf>
    <xf numFmtId="0" fontId="9" fillId="0" borderId="0" xfId="0" applyFont="1" applyProtection="1"/>
    <xf numFmtId="0" fontId="0" fillId="0" borderId="9" xfId="0" applyFill="1" applyBorder="1" applyAlignment="1" applyProtection="1">
      <alignment horizontal="left"/>
    </xf>
    <xf numFmtId="49" fontId="10" fillId="0" borderId="0" xfId="0" applyNumberFormat="1" applyFont="1" applyFill="1" applyBorder="1" applyAlignment="1" applyProtection="1"/>
    <xf numFmtId="0" fontId="18" fillId="0" borderId="0" xfId="0" applyFont="1" applyFill="1" applyBorder="1" applyAlignment="1" applyProtection="1">
      <alignment horizontal="center" vertical="center"/>
    </xf>
    <xf numFmtId="0" fontId="0" fillId="0" borderId="0" xfId="0" applyFill="1" applyAlignment="1" applyProtection="1">
      <protection locked="0"/>
    </xf>
    <xf numFmtId="0" fontId="0" fillId="0" borderId="0" xfId="0" applyAlignment="1" applyProtection="1">
      <protection locked="0"/>
    </xf>
    <xf numFmtId="0" fontId="2" fillId="0" borderId="0" xfId="0" applyFont="1" applyFill="1" applyBorder="1" applyAlignment="1" applyProtection="1">
      <protection locked="0"/>
    </xf>
    <xf numFmtId="0" fontId="2" fillId="0" borderId="0" xfId="0" applyFont="1" applyBorder="1" applyAlignment="1" applyProtection="1">
      <protection locked="0"/>
    </xf>
    <xf numFmtId="0" fontId="0" fillId="0" borderId="0" xfId="0" applyFill="1" applyBorder="1" applyAlignment="1" applyProtection="1">
      <protection locked="0"/>
    </xf>
    <xf numFmtId="0" fontId="0" fillId="0" borderId="0" xfId="0" applyBorder="1" applyAlignment="1" applyProtection="1">
      <protection locked="0"/>
    </xf>
    <xf numFmtId="0" fontId="4" fillId="0" borderId="0" xfId="0" applyFont="1" applyProtection="1"/>
    <xf numFmtId="2" fontId="0" fillId="0" borderId="0" xfId="0" applyNumberFormat="1"/>
    <xf numFmtId="0" fontId="20" fillId="0" borderId="7" xfId="0" applyFont="1" applyFill="1" applyBorder="1" applyProtection="1"/>
    <xf numFmtId="0" fontId="21" fillId="0" borderId="0" xfId="0" applyFont="1" applyFill="1" applyAlignment="1" applyProtection="1">
      <alignment horizontal="right"/>
    </xf>
    <xf numFmtId="0" fontId="21" fillId="0" borderId="0" xfId="0" applyFont="1" applyFill="1" applyProtection="1"/>
    <xf numFmtId="0" fontId="21" fillId="0" borderId="0" xfId="0" applyFont="1" applyFill="1" applyAlignment="1" applyProtection="1">
      <alignment horizontal="center"/>
    </xf>
    <xf numFmtId="2" fontId="21" fillId="0" borderId="0" xfId="0" applyNumberFormat="1" applyFont="1" applyFill="1" applyAlignment="1" applyProtection="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Fill="1" applyBorder="1" applyAlignment="1" applyProtection="1">
      <alignment wrapText="1"/>
    </xf>
    <xf numFmtId="0" fontId="10" fillId="0" borderId="0" xfId="0" applyFont="1" applyFill="1" applyBorder="1" applyAlignment="1" applyProtection="1">
      <alignment vertical="top" wrapText="1"/>
    </xf>
    <xf numFmtId="0" fontId="11" fillId="0" borderId="0" xfId="0" applyFont="1" applyBorder="1" applyAlignment="1" applyProtection="1">
      <alignment horizontal="right"/>
    </xf>
    <xf numFmtId="0" fontId="11" fillId="0" borderId="9" xfId="0" applyFont="1" applyBorder="1" applyAlignment="1" applyProtection="1">
      <alignment horizontal="center"/>
    </xf>
    <xf numFmtId="0" fontId="11" fillId="0" borderId="0" xfId="0" applyFont="1" applyBorder="1" applyAlignment="1" applyProtection="1">
      <alignment horizontal="center"/>
    </xf>
    <xf numFmtId="2" fontId="11" fillId="0" borderId="9" xfId="0" applyNumberFormat="1" applyFont="1" applyFill="1" applyBorder="1" applyAlignment="1" applyProtection="1">
      <alignment horizontal="left"/>
    </xf>
    <xf numFmtId="2" fontId="11" fillId="0" borderId="0" xfId="0" applyNumberFormat="1" applyFont="1" applyFill="1" applyBorder="1" applyAlignment="1" applyProtection="1">
      <alignment horizontal="left"/>
    </xf>
    <xf numFmtId="0" fontId="4" fillId="0" borderId="3" xfId="0" applyFont="1" applyFill="1" applyBorder="1" applyAlignment="1" applyProtection="1">
      <alignment vertical="top" wrapText="1"/>
    </xf>
    <xf numFmtId="0" fontId="2" fillId="0" borderId="0" xfId="0" applyFont="1" applyFill="1" applyBorder="1" applyAlignment="1" applyProtection="1">
      <alignment horizontal="center" vertical="center"/>
    </xf>
    <xf numFmtId="49" fontId="5" fillId="0" borderId="0" xfId="0" applyNumberFormat="1" applyFont="1" applyFill="1" applyBorder="1" applyAlignment="1">
      <alignment horizontal="center" vertical="center"/>
    </xf>
    <xf numFmtId="0" fontId="4" fillId="0" borderId="0" xfId="0" applyFont="1" applyFill="1" applyProtection="1"/>
    <xf numFmtId="0" fontId="0" fillId="0" borderId="0" xfId="0" applyBorder="1" applyAlignment="1">
      <alignment vertical="center"/>
    </xf>
    <xf numFmtId="0" fontId="11" fillId="0" borderId="4" xfId="0" applyFont="1" applyBorder="1" applyAlignment="1" applyProtection="1">
      <alignment horizontal="right"/>
    </xf>
    <xf numFmtId="49" fontId="24" fillId="0" borderId="0" xfId="0" applyNumberFormat="1" applyFont="1" applyFill="1" applyBorder="1" applyAlignment="1">
      <alignment horizontal="center" vertical="center"/>
    </xf>
    <xf numFmtId="0" fontId="28" fillId="0" borderId="0" xfId="0" applyFont="1" applyProtection="1"/>
    <xf numFmtId="49" fontId="5" fillId="0" borderId="0" xfId="0" applyNumberFormat="1" applyFont="1" applyFill="1" applyBorder="1" applyAlignment="1">
      <alignment horizontal="right" vertical="center"/>
    </xf>
    <xf numFmtId="0" fontId="5" fillId="0" borderId="0" xfId="0" applyFont="1" applyFill="1" applyProtection="1">
      <protection locked="0"/>
    </xf>
    <xf numFmtId="0" fontId="23" fillId="0" borderId="0" xfId="0" applyFont="1" applyFill="1" applyBorder="1" applyAlignment="1" applyProtection="1">
      <alignment vertical="center"/>
    </xf>
    <xf numFmtId="0" fontId="4" fillId="0" borderId="8" xfId="0" applyFont="1" applyBorder="1" applyAlignment="1" applyProtection="1">
      <alignment horizontal="center"/>
    </xf>
    <xf numFmtId="0" fontId="5" fillId="0" borderId="4" xfId="0" applyFont="1" applyBorder="1" applyProtection="1"/>
    <xf numFmtId="0" fontId="5" fillId="0" borderId="0" xfId="0" applyFont="1" applyFill="1" applyBorder="1" applyAlignment="1" applyProtection="1">
      <alignment horizontal="left" vertical="top" wrapText="1"/>
      <protection locked="0"/>
    </xf>
    <xf numFmtId="0" fontId="0" fillId="0" borderId="0" xfId="0" applyFont="1" applyProtection="1">
      <protection locked="0"/>
    </xf>
    <xf numFmtId="0" fontId="4" fillId="0" borderId="10" xfId="0" applyFont="1" applyBorder="1" applyAlignment="1" applyProtection="1">
      <alignment horizontal="center"/>
    </xf>
    <xf numFmtId="0" fontId="26" fillId="0" borderId="11"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right"/>
    </xf>
    <xf numFmtId="0" fontId="5" fillId="0" borderId="0" xfId="0" applyFont="1" applyFill="1" applyBorder="1" applyAlignment="1" applyProtection="1">
      <alignment horizontal="left" vertical="top"/>
    </xf>
    <xf numFmtId="0" fontId="5" fillId="0" borderId="0" xfId="0" applyFont="1" applyProtection="1">
      <protection locked="0"/>
    </xf>
    <xf numFmtId="0" fontId="7" fillId="0" borderId="0" xfId="0" applyFont="1" applyFill="1" applyBorder="1" applyAlignment="1" applyProtection="1">
      <alignment horizontal="left"/>
    </xf>
    <xf numFmtId="0" fontId="7" fillId="0" borderId="7" xfId="0" applyFont="1" applyFill="1" applyBorder="1" applyAlignment="1" applyProtection="1">
      <alignment horizontal="center"/>
      <protection locked="0"/>
    </xf>
    <xf numFmtId="0" fontId="5" fillId="0" borderId="0" xfId="0" applyFont="1" applyFill="1" applyBorder="1" applyAlignment="1" applyProtection="1"/>
    <xf numFmtId="0" fontId="5" fillId="0" borderId="0" xfId="0" applyFont="1" applyBorder="1" applyAlignment="1" applyProtection="1">
      <alignment horizontal="left" vertical="center"/>
    </xf>
    <xf numFmtId="0" fontId="2" fillId="0" borderId="0" xfId="0" applyFont="1" applyProtection="1">
      <protection locked="0"/>
    </xf>
    <xf numFmtId="0" fontId="4" fillId="0" borderId="0" xfId="0" applyFont="1" applyProtection="1">
      <protection locked="0"/>
    </xf>
    <xf numFmtId="0" fontId="2" fillId="0" borderId="7" xfId="0" applyFont="1" applyBorder="1" applyProtection="1">
      <protection locked="0"/>
    </xf>
    <xf numFmtId="0" fontId="5" fillId="0" borderId="0" xfId="0" applyFont="1" applyBorder="1" applyAlignment="1" applyProtection="1">
      <alignment horizontal="center"/>
    </xf>
    <xf numFmtId="0" fontId="10" fillId="0" borderId="3" xfId="0" applyFont="1" applyFill="1" applyBorder="1" applyAlignment="1" applyProtection="1">
      <alignment vertical="top" wrapText="1"/>
    </xf>
    <xf numFmtId="1" fontId="0" fillId="0" borderId="9" xfId="0" applyNumberFormat="1" applyFill="1" applyBorder="1" applyAlignment="1" applyProtection="1">
      <alignment horizontal="center"/>
      <protection locked="0"/>
    </xf>
    <xf numFmtId="0" fontId="5" fillId="0" borderId="9" xfId="0" applyFont="1" applyFill="1" applyBorder="1" applyAlignment="1" applyProtection="1">
      <alignment horizontal="left"/>
      <protection locked="0"/>
    </xf>
    <xf numFmtId="0" fontId="5" fillId="0" borderId="0" xfId="0" applyFont="1"/>
    <xf numFmtId="0" fontId="5" fillId="0" borderId="0" xfId="0" applyFont="1" applyFill="1" applyBorder="1"/>
    <xf numFmtId="0" fontId="46" fillId="0" borderId="0" xfId="0" applyFont="1" applyFill="1" applyBorder="1" applyProtection="1"/>
    <xf numFmtId="1" fontId="0" fillId="0" borderId="10" xfId="0" applyNumberFormat="1" applyFill="1" applyBorder="1" applyAlignment="1" applyProtection="1">
      <alignment horizontal="center"/>
      <protection locked="0"/>
    </xf>
    <xf numFmtId="0" fontId="5" fillId="0" borderId="0" xfId="0" applyFont="1" applyAlignment="1">
      <alignment horizontal="center"/>
    </xf>
    <xf numFmtId="0" fontId="5" fillId="0" borderId="10" xfId="0" applyFont="1" applyFill="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pplyProtection="1">
      <alignment vertical="center"/>
    </xf>
    <xf numFmtId="0" fontId="5" fillId="0" borderId="0" xfId="0" applyFont="1" applyFill="1" applyBorder="1" applyAlignment="1" applyProtection="1">
      <alignment horizontal="lef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pplyProtection="1">
      <alignment horizontal="center"/>
    </xf>
    <xf numFmtId="0" fontId="11" fillId="0" borderId="8" xfId="0" applyFont="1" applyBorder="1" applyAlignment="1" applyProtection="1">
      <alignment horizontal="left"/>
    </xf>
    <xf numFmtId="0" fontId="0" fillId="0" borderId="4" xfId="0" applyFill="1" applyBorder="1" applyProtection="1"/>
    <xf numFmtId="0" fontId="47" fillId="0" borderId="0" xfId="0" applyFont="1"/>
    <xf numFmtId="0" fontId="11" fillId="0" borderId="10" xfId="0" applyFont="1" applyBorder="1" applyAlignment="1" applyProtection="1">
      <alignment horizontal="center"/>
    </xf>
    <xf numFmtId="2" fontId="11" fillId="0" borderId="10" xfId="0" applyNumberFormat="1" applyFont="1" applyBorder="1" applyAlignment="1" applyProtection="1">
      <alignment horizontal="left"/>
    </xf>
    <xf numFmtId="0" fontId="48" fillId="0" borderId="0" xfId="0" applyFont="1" applyProtection="1">
      <protection locked="0"/>
    </xf>
    <xf numFmtId="164" fontId="22" fillId="0" borderId="0" xfId="0" applyNumberFormat="1" applyFont="1" applyAlignment="1" applyProtection="1">
      <alignment horizontal="left" vertical="top" wrapText="1"/>
    </xf>
    <xf numFmtId="0" fontId="5" fillId="0" borderId="0" xfId="0" applyFont="1" applyBorder="1" applyProtection="1"/>
    <xf numFmtId="49" fontId="30" fillId="0" borderId="0" xfId="0" applyNumberFormat="1" applyFont="1" applyFill="1" applyBorder="1" applyAlignment="1">
      <alignment horizontal="center" vertical="center"/>
    </xf>
    <xf numFmtId="49" fontId="0" fillId="0" borderId="0" xfId="0" applyNumberFormat="1" applyFill="1" applyBorder="1" applyProtection="1">
      <protection locked="0"/>
    </xf>
    <xf numFmtId="0" fontId="5" fillId="0" borderId="0" xfId="0" applyFont="1" applyBorder="1" applyAlignment="1" applyProtection="1">
      <alignment horizontal="right"/>
    </xf>
    <xf numFmtId="0" fontId="34" fillId="0" borderId="0" xfId="0" applyFont="1" applyFill="1" applyBorder="1" applyAlignment="1" applyProtection="1">
      <alignment horizontal="center" vertical="center"/>
    </xf>
    <xf numFmtId="0" fontId="5" fillId="0" borderId="4" xfId="0" applyFont="1" applyBorder="1" applyAlignment="1" applyProtection="1">
      <alignment vertical="center"/>
    </xf>
    <xf numFmtId="0" fontId="5" fillId="0" borderId="4" xfId="0" applyFont="1" applyBorder="1" applyAlignment="1" applyProtection="1">
      <alignment horizontal="left" vertical="center"/>
    </xf>
    <xf numFmtId="0" fontId="10" fillId="0" borderId="0" xfId="0" applyFont="1" applyFill="1" applyBorder="1" applyAlignment="1" applyProtection="1">
      <alignment horizontal="center"/>
    </xf>
    <xf numFmtId="0" fontId="5" fillId="0" borderId="0" xfId="0" applyFont="1" applyAlignment="1" applyProtection="1">
      <alignment vertical="center"/>
    </xf>
    <xf numFmtId="0" fontId="0" fillId="0" borderId="0" xfId="0" applyFill="1" applyBorder="1" applyAlignment="1" applyProtection="1"/>
    <xf numFmtId="0" fontId="0" fillId="0" borderId="0" xfId="0" applyFill="1"/>
    <xf numFmtId="49" fontId="49" fillId="0" borderId="0" xfId="0" applyNumberFormat="1" applyFont="1" applyFill="1" applyBorder="1" applyAlignment="1" applyProtection="1">
      <alignment horizontal="center"/>
    </xf>
    <xf numFmtId="0" fontId="29" fillId="0" borderId="3" xfId="0" applyFont="1" applyFill="1" applyBorder="1" applyAlignment="1" applyProtection="1">
      <alignment horizontal="center" vertical="center"/>
    </xf>
    <xf numFmtId="2" fontId="0" fillId="0" borderId="13" xfId="0" applyNumberFormat="1" applyFill="1" applyBorder="1" applyAlignment="1" applyProtection="1">
      <alignment horizontal="center"/>
      <protection locked="0"/>
    </xf>
    <xf numFmtId="0" fontId="0" fillId="0" borderId="14" xfId="0" applyFill="1" applyBorder="1" applyAlignment="1" applyProtection="1">
      <alignment horizontal="left"/>
      <protection locked="0"/>
    </xf>
    <xf numFmtId="0" fontId="5" fillId="0" borderId="0" xfId="0" applyFont="1" applyFill="1" applyBorder="1" applyAlignment="1" applyProtection="1">
      <alignment horizontal="center" vertical="center" wrapText="1"/>
    </xf>
    <xf numFmtId="0" fontId="0" fillId="0" borderId="0" xfId="0" applyAlignment="1" applyProtection="1">
      <alignment vertical="center"/>
    </xf>
    <xf numFmtId="0" fontId="5" fillId="0" borderId="0" xfId="0" applyFont="1" applyFill="1" applyBorder="1" applyAlignment="1" applyProtection="1">
      <alignment horizontal="left" vertical="center" wrapText="1"/>
    </xf>
    <xf numFmtId="49" fontId="0" fillId="0" borderId="10" xfId="0" applyNumberFormat="1" applyFill="1" applyBorder="1" applyAlignment="1" applyProtection="1">
      <alignment horizontal="center"/>
      <protection locked="0"/>
    </xf>
    <xf numFmtId="0" fontId="30" fillId="0" borderId="0" xfId="0" applyFont="1" applyFill="1" applyBorder="1" applyProtection="1"/>
    <xf numFmtId="0" fontId="8" fillId="2" borderId="15" xfId="0" applyFont="1" applyFill="1" applyBorder="1" applyAlignment="1" applyProtection="1">
      <alignment horizontal="center" wrapText="1"/>
    </xf>
    <xf numFmtId="0" fontId="11" fillId="0" borderId="0" xfId="0" applyFont="1" applyFill="1" applyBorder="1" applyAlignment="1" applyProtection="1">
      <alignment horizontal="right"/>
    </xf>
    <xf numFmtId="49" fontId="5" fillId="0" borderId="10" xfId="0" applyNumberFormat="1" applyFont="1" applyFill="1" applyBorder="1" applyAlignment="1" applyProtection="1">
      <alignment horizontal="center"/>
      <protection locked="0"/>
    </xf>
    <xf numFmtId="0" fontId="27" fillId="3" borderId="15" xfId="0" applyFont="1" applyFill="1" applyBorder="1" applyAlignment="1" applyProtection="1">
      <alignment horizontal="center" vertical="center" wrapText="1"/>
    </xf>
    <xf numFmtId="0" fontId="7" fillId="0" borderId="0" xfId="0" applyFont="1" applyProtection="1"/>
    <xf numFmtId="0" fontId="14" fillId="0" borderId="0" xfId="1" applyFill="1" applyBorder="1" applyAlignment="1" applyProtection="1">
      <protection locked="0"/>
    </xf>
    <xf numFmtId="0" fontId="29" fillId="0" borderId="0" xfId="0" applyFont="1" applyFill="1" applyBorder="1" applyAlignment="1" applyProtection="1">
      <alignment horizontal="center" wrapText="1"/>
    </xf>
    <xf numFmtId="0" fontId="50" fillId="0" borderId="0" xfId="0" applyFont="1" applyBorder="1" applyAlignment="1" applyProtection="1">
      <alignment horizontal="left" vertical="center" wrapText="1"/>
    </xf>
    <xf numFmtId="0" fontId="50" fillId="0" borderId="0" xfId="0" applyFont="1" applyFill="1" applyBorder="1" applyAlignment="1" applyProtection="1">
      <alignment vertical="top" wrapText="1"/>
    </xf>
    <xf numFmtId="0" fontId="50" fillId="0" borderId="0" xfId="0" applyFont="1" applyFill="1" applyBorder="1" applyAlignment="1" applyProtection="1">
      <alignment vertical="top" wrapText="1"/>
    </xf>
    <xf numFmtId="0" fontId="2" fillId="0" borderId="0" xfId="0" applyFont="1" applyBorder="1" applyAlignment="1" applyProtection="1">
      <alignment horizontal="center" wrapText="1"/>
    </xf>
    <xf numFmtId="0" fontId="3" fillId="0" borderId="0" xfId="0" applyFont="1" applyFill="1" applyBorder="1" applyAlignment="1" applyProtection="1">
      <alignment horizontal="center" wrapText="1"/>
    </xf>
    <xf numFmtId="0" fontId="4" fillId="0" borderId="0" xfId="0" applyFont="1" applyBorder="1" applyAlignment="1" applyProtection="1">
      <alignment horizontal="center"/>
    </xf>
    <xf numFmtId="0" fontId="19" fillId="0" borderId="0" xfId="0" applyFont="1" applyBorder="1" applyAlignment="1" applyProtection="1">
      <alignment horizontal="center"/>
    </xf>
    <xf numFmtId="0" fontId="7" fillId="0" borderId="9" xfId="0" applyFont="1" applyFill="1" applyBorder="1" applyAlignment="1" applyProtection="1">
      <alignment horizontal="center"/>
    </xf>
    <xf numFmtId="0" fontId="11" fillId="0" borderId="0" xfId="0" applyFont="1" applyFill="1" applyBorder="1" applyAlignment="1" applyProtection="1">
      <alignment vertical="top" wrapText="1"/>
    </xf>
    <xf numFmtId="0" fontId="7" fillId="0" borderId="0" xfId="0" applyFont="1" applyBorder="1" applyAlignment="1" applyProtection="1"/>
    <xf numFmtId="0" fontId="11" fillId="0" borderId="0" xfId="0" applyFont="1" applyFill="1" applyBorder="1" applyAlignment="1" applyProtection="1">
      <alignment vertical="top"/>
    </xf>
    <xf numFmtId="2" fontId="11" fillId="0" borderId="0" xfId="0" applyNumberFormat="1" applyFont="1" applyFill="1" applyBorder="1" applyAlignment="1" applyProtection="1">
      <alignment horizontal="left" vertical="top" wrapText="1"/>
    </xf>
    <xf numFmtId="0" fontId="51" fillId="0" borderId="0" xfId="0" applyFont="1" applyProtection="1"/>
    <xf numFmtId="0" fontId="38" fillId="0" borderId="0" xfId="1" applyFont="1" applyFill="1" applyBorder="1" applyAlignment="1" applyProtection="1">
      <protection locked="0"/>
    </xf>
    <xf numFmtId="49" fontId="11" fillId="0" borderId="0" xfId="0" applyNumberFormat="1" applyFont="1" applyFill="1" applyBorder="1" applyAlignment="1" applyProtection="1"/>
    <xf numFmtId="0" fontId="51" fillId="0" borderId="0" xfId="0" applyNumberFormat="1" applyFont="1" applyFill="1" applyBorder="1" applyAlignment="1" applyProtection="1"/>
    <xf numFmtId="49" fontId="11" fillId="0" borderId="0" xfId="0" applyNumberFormat="1" applyFont="1" applyFill="1" applyBorder="1" applyAlignment="1" applyProtection="1">
      <alignment horizontal="right"/>
    </xf>
    <xf numFmtId="0" fontId="39" fillId="0" borderId="0" xfId="0" applyFont="1" applyFill="1" applyBorder="1" applyAlignment="1" applyProtection="1">
      <alignment shrinkToFit="1"/>
    </xf>
    <xf numFmtId="0" fontId="5" fillId="0" borderId="4" xfId="0" applyFont="1" applyBorder="1" applyAlignment="1" applyProtection="1">
      <alignment horizontal="right"/>
    </xf>
    <xf numFmtId="2" fontId="11" fillId="0" borderId="0" xfId="0" applyNumberFormat="1" applyFont="1" applyBorder="1" applyAlignment="1" applyProtection="1">
      <alignment horizontal="left"/>
    </xf>
    <xf numFmtId="49" fontId="2" fillId="0" borderId="3" xfId="0" applyNumberFormat="1" applyFont="1" applyFill="1" applyBorder="1" applyAlignment="1" applyProtection="1">
      <alignment horizontal="center"/>
      <protection locked="0"/>
    </xf>
    <xf numFmtId="49" fontId="2" fillId="0" borderId="3" xfId="0" applyNumberFormat="1" applyFont="1" applyFill="1" applyBorder="1" applyAlignment="1" applyProtection="1">
      <alignment horizontal="center" vertical="top" wrapText="1"/>
      <protection locked="0"/>
    </xf>
    <xf numFmtId="2" fontId="0" fillId="0" borderId="0" xfId="0" applyNumberFormat="1" applyFill="1" applyBorder="1" applyAlignment="1" applyProtection="1">
      <alignment horizontal="center"/>
      <protection locked="0"/>
    </xf>
    <xf numFmtId="0" fontId="5" fillId="0" borderId="0" xfId="0" applyFont="1" applyFill="1" applyBorder="1" applyAlignment="1" applyProtection="1">
      <alignment horizontal="left"/>
      <protection locked="0"/>
    </xf>
    <xf numFmtId="0" fontId="5" fillId="2" borderId="11" xfId="0" applyFont="1" applyFill="1" applyBorder="1" applyProtection="1"/>
    <xf numFmtId="0" fontId="5" fillId="2" borderId="15" xfId="0" applyFont="1" applyFill="1" applyBorder="1" applyAlignment="1" applyProtection="1">
      <alignment vertical="top" wrapText="1"/>
    </xf>
    <xf numFmtId="0" fontId="0" fillId="0" borderId="0" xfId="0" applyFill="1" applyBorder="1" applyAlignment="1" applyProtection="1">
      <alignment horizontal="left"/>
      <protection locked="0"/>
    </xf>
    <xf numFmtId="0" fontId="5" fillId="4" borderId="0" xfId="0" applyFont="1" applyFill="1" applyBorder="1"/>
    <xf numFmtId="0" fontId="5" fillId="0" borderId="0" xfId="0" applyFont="1" applyAlignment="1">
      <alignment horizontal="left"/>
    </xf>
    <xf numFmtId="0" fontId="0" fillId="0" borderId="0" xfId="0" applyAlignment="1">
      <alignment horizontal="left"/>
    </xf>
    <xf numFmtId="0" fontId="0" fillId="0" borderId="8" xfId="0" applyNumberFormat="1" applyFill="1" applyBorder="1" applyAlignment="1" applyProtection="1">
      <alignment horizontal="center"/>
      <protection locked="0"/>
    </xf>
    <xf numFmtId="0" fontId="0" fillId="0" borderId="8" xfId="0" applyFill="1" applyBorder="1" applyAlignment="1" applyProtection="1">
      <alignment horizontal="left"/>
      <protection locked="0"/>
    </xf>
    <xf numFmtId="165" fontId="0" fillId="0" borderId="0" xfId="0" applyNumberFormat="1"/>
    <xf numFmtId="0" fontId="2" fillId="0" borderId="0" xfId="0" applyFont="1" applyFill="1" applyBorder="1" applyAlignment="1" applyProtection="1">
      <alignment horizontal="center" wrapText="1"/>
    </xf>
    <xf numFmtId="165" fontId="0" fillId="2" borderId="7" xfId="0" applyNumberFormat="1" applyFill="1" applyBorder="1" applyAlignment="1" applyProtection="1">
      <alignment horizontal="center"/>
      <protection locked="0"/>
    </xf>
    <xf numFmtId="0" fontId="47" fillId="0" borderId="0" xfId="0" applyFont="1" applyBorder="1" applyAlignment="1" applyProtection="1">
      <alignment horizontal="left" vertical="center" wrapText="1"/>
    </xf>
    <xf numFmtId="0" fontId="50" fillId="2" borderId="1" xfId="0" applyFont="1" applyFill="1" applyBorder="1" applyAlignment="1" applyProtection="1">
      <alignment horizontal="left" vertical="center" wrapText="1"/>
    </xf>
    <xf numFmtId="0" fontId="50" fillId="2" borderId="2" xfId="0" applyFont="1" applyFill="1" applyBorder="1" applyAlignment="1" applyProtection="1">
      <alignment horizontal="left" vertical="center" wrapText="1"/>
    </xf>
    <xf numFmtId="0" fontId="50" fillId="2" borderId="3" xfId="0" applyFont="1" applyFill="1" applyBorder="1" applyAlignment="1" applyProtection="1">
      <alignment horizontal="left" vertical="center" wrapText="1"/>
    </xf>
    <xf numFmtId="0" fontId="50" fillId="2" borderId="4" xfId="0" applyFont="1" applyFill="1" applyBorder="1" applyAlignment="1" applyProtection="1">
      <alignment horizontal="left" vertical="center" wrapText="1"/>
    </xf>
    <xf numFmtId="0" fontId="0" fillId="2" borderId="3" xfId="0" applyFill="1" applyBorder="1" applyProtection="1"/>
    <xf numFmtId="0" fontId="0" fillId="2" borderId="4" xfId="0" applyFill="1" applyBorder="1" applyProtection="1"/>
    <xf numFmtId="0" fontId="0" fillId="2" borderId="5" xfId="0" applyFill="1" applyBorder="1" applyProtection="1"/>
    <xf numFmtId="0" fontId="0" fillId="2" borderId="6" xfId="0" applyFill="1" applyBorder="1" applyProtection="1"/>
    <xf numFmtId="0" fontId="47" fillId="0" borderId="0" xfId="0" applyFont="1" applyAlignment="1">
      <alignment horizontal="left"/>
    </xf>
    <xf numFmtId="0" fontId="5" fillId="0" borderId="0" xfId="0" applyFont="1" applyFill="1"/>
    <xf numFmtId="0" fontId="5" fillId="0" borderId="0" xfId="0" applyFont="1" applyFill="1" applyAlignment="1">
      <alignment horizontal="left"/>
    </xf>
    <xf numFmtId="0" fontId="11" fillId="0" borderId="0" xfId="0" applyFont="1" applyFill="1" applyBorder="1" applyProtection="1"/>
    <xf numFmtId="0" fontId="7" fillId="0" borderId="0" xfId="0" applyFont="1" applyFill="1" applyBorder="1" applyProtection="1"/>
    <xf numFmtId="2" fontId="11" fillId="0" borderId="0" xfId="0" applyNumberFormat="1" applyFont="1" applyFill="1" applyBorder="1" applyAlignment="1" applyProtection="1">
      <alignment horizontal="center" vertical="top" wrapText="1"/>
    </xf>
    <xf numFmtId="0" fontId="11" fillId="0" borderId="0"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2" fontId="0" fillId="0" borderId="0" xfId="0" applyNumberFormat="1" applyFill="1"/>
    <xf numFmtId="0" fontId="16"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47" fillId="0" borderId="0" xfId="0" applyFont="1" applyBorder="1" applyAlignment="1" applyProtection="1">
      <alignment horizontal="left" vertical="center" wrapText="1"/>
    </xf>
    <xf numFmtId="0" fontId="50" fillId="0" borderId="0" xfId="0" applyFont="1" applyBorder="1" applyAlignment="1" applyProtection="1">
      <alignment horizontal="right"/>
    </xf>
    <xf numFmtId="0" fontId="0" fillId="5" borderId="0" xfId="0" applyFill="1" applyBorder="1" applyProtection="1"/>
    <xf numFmtId="0" fontId="16" fillId="5" borderId="0" xfId="0" applyFont="1" applyFill="1" applyBorder="1" applyAlignment="1" applyProtection="1">
      <alignment horizontal="left"/>
    </xf>
    <xf numFmtId="0" fontId="6" fillId="5" borderId="0" xfId="0" applyFont="1" applyFill="1" applyBorder="1" applyAlignment="1" applyProtection="1">
      <alignment horizontal="center"/>
    </xf>
    <xf numFmtId="0" fontId="11" fillId="0" borderId="0" xfId="0" applyFont="1" applyBorder="1" applyAlignment="1" applyProtection="1">
      <alignment horizontal="left" vertical="center" wrapText="1"/>
    </xf>
    <xf numFmtId="0" fontId="3" fillId="0" borderId="0" xfId="0" applyFont="1" applyBorder="1" applyAlignment="1" applyProtection="1">
      <alignment horizontal="center"/>
    </xf>
    <xf numFmtId="0" fontId="7" fillId="0" borderId="3" xfId="0" applyFont="1" applyBorder="1" applyAlignment="1" applyProtection="1">
      <alignment horizontal="left" vertical="center" wrapText="1"/>
    </xf>
    <xf numFmtId="0" fontId="5" fillId="0" borderId="9" xfId="0" applyFont="1" applyBorder="1" applyProtection="1"/>
    <xf numFmtId="0" fontId="5" fillId="0" borderId="2" xfId="0" applyFont="1" applyBorder="1" applyProtection="1"/>
    <xf numFmtId="0" fontId="0" fillId="0" borderId="0" xfId="0" applyAlignment="1">
      <alignment vertical="top" wrapText="1"/>
    </xf>
    <xf numFmtId="0" fontId="52" fillId="0" borderId="0" xfId="0" applyFont="1" applyAlignment="1">
      <alignment wrapText="1"/>
    </xf>
    <xf numFmtId="0" fontId="7" fillId="0" borderId="0" xfId="0" applyFont="1" applyAlignment="1">
      <alignment horizontal="left" vertical="top" wrapText="1"/>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shrinkToFit="1"/>
      <protection locked="0"/>
    </xf>
    <xf numFmtId="0" fontId="2" fillId="0" borderId="4" xfId="0" applyFont="1" applyFill="1" applyBorder="1" applyAlignment="1" applyProtection="1">
      <alignment vertical="center"/>
    </xf>
    <xf numFmtId="0" fontId="5" fillId="0" borderId="0" xfId="0" applyFont="1" applyFill="1" applyBorder="1" applyAlignment="1" applyProtection="1">
      <alignment horizontal="right"/>
    </xf>
    <xf numFmtId="1" fontId="0" fillId="0" borderId="0" xfId="0" applyNumberFormat="1" applyAlignment="1">
      <alignment horizontal="center"/>
    </xf>
    <xf numFmtId="0" fontId="0" fillId="6" borderId="3" xfId="0" applyFill="1" applyBorder="1" applyAlignment="1">
      <alignment vertical="center"/>
    </xf>
    <xf numFmtId="0" fontId="0" fillId="6" borderId="0" xfId="0" applyFill="1" applyBorder="1" applyAlignment="1">
      <alignment vertical="center"/>
    </xf>
    <xf numFmtId="0" fontId="0" fillId="6" borderId="0" xfId="0" applyFill="1" applyProtection="1"/>
    <xf numFmtId="0" fontId="0" fillId="6" borderId="0" xfId="0" applyFill="1" applyBorder="1" applyAlignment="1" applyProtection="1"/>
    <xf numFmtId="0" fontId="0" fillId="6" borderId="0" xfId="0" applyFill="1" applyBorder="1" applyProtection="1"/>
    <xf numFmtId="0" fontId="16" fillId="6" borderId="0" xfId="0" applyFont="1" applyFill="1" applyBorder="1" applyProtection="1"/>
    <xf numFmtId="0" fontId="0" fillId="6" borderId="8" xfId="0" applyFill="1" applyBorder="1" applyAlignment="1" applyProtection="1">
      <alignment horizontal="left"/>
    </xf>
    <xf numFmtId="0" fontId="10" fillId="6" borderId="10" xfId="0" applyFont="1" applyFill="1" applyBorder="1" applyAlignment="1" applyProtection="1">
      <alignment horizontal="center"/>
    </xf>
    <xf numFmtId="0" fontId="31" fillId="6" borderId="10" xfId="0" applyFont="1" applyFill="1" applyBorder="1" applyAlignment="1" applyProtection="1">
      <alignment horizontal="center"/>
    </xf>
    <xf numFmtId="0" fontId="16" fillId="6" borderId="0" xfId="0" applyFont="1" applyFill="1" applyBorder="1" applyAlignment="1" applyProtection="1">
      <alignment horizontal="left" vertical="center"/>
    </xf>
    <xf numFmtId="0" fontId="5" fillId="6" borderId="0" xfId="0" applyFont="1" applyFill="1" applyBorder="1" applyAlignment="1" applyProtection="1">
      <alignment horizontal="left" vertical="center"/>
    </xf>
    <xf numFmtId="0" fontId="4" fillId="6" borderId="0" xfId="0" applyFont="1" applyFill="1" applyBorder="1" applyAlignment="1" applyProtection="1">
      <alignment horizontal="center"/>
    </xf>
    <xf numFmtId="0" fontId="3" fillId="0" borderId="0" xfId="0" applyFont="1" applyBorder="1" applyAlignment="1" applyProtection="1">
      <alignment horizontal="left" vertical="center"/>
    </xf>
    <xf numFmtId="0" fontId="5" fillId="0" borderId="3" xfId="0" applyFont="1" applyFill="1" applyBorder="1" applyAlignment="1" applyProtection="1">
      <alignment horizontal="center"/>
    </xf>
    <xf numFmtId="0" fontId="2" fillId="0" borderId="0" xfId="0" applyFont="1" applyFill="1" applyBorder="1" applyAlignment="1" applyProtection="1">
      <alignment horizontal="left" vertical="center"/>
    </xf>
    <xf numFmtId="0" fontId="14" fillId="0" borderId="0" xfId="1" applyFill="1" applyBorder="1" applyAlignment="1" applyProtection="1">
      <alignment horizontal="left" vertical="center"/>
    </xf>
    <xf numFmtId="0" fontId="45" fillId="0" borderId="0" xfId="1" applyFont="1" applyFill="1" applyBorder="1" applyAlignment="1" applyProtection="1">
      <alignment horizontal="center" vertical="center"/>
    </xf>
    <xf numFmtId="0" fontId="0" fillId="0" borderId="0" xfId="0" applyBorder="1" applyAlignment="1" applyProtection="1">
      <alignment vertical="center"/>
      <protection locked="0"/>
    </xf>
    <xf numFmtId="0" fontId="2" fillId="0" borderId="0" xfId="0" applyFont="1" applyFill="1" applyBorder="1" applyAlignment="1" applyProtection="1">
      <alignment horizontal="center" vertical="center" wrapText="1"/>
    </xf>
    <xf numFmtId="0" fontId="19" fillId="0" borderId="3" xfId="0" applyFont="1" applyFill="1" applyBorder="1" applyAlignment="1" applyProtection="1">
      <alignment horizontal="right" vertical="center"/>
    </xf>
    <xf numFmtId="2" fontId="47" fillId="0" borderId="37" xfId="0" applyNumberFormat="1" applyFont="1" applyFill="1" applyBorder="1" applyAlignment="1" applyProtection="1">
      <alignment horizontal="center" vertical="center"/>
    </xf>
    <xf numFmtId="0" fontId="7" fillId="0" borderId="0" xfId="0" applyFont="1" applyFill="1" applyBorder="1" applyAlignment="1" applyProtection="1">
      <alignment horizontal="right"/>
      <protection locked="0"/>
    </xf>
    <xf numFmtId="0" fontId="53" fillId="0" borderId="0" xfId="0" applyFont="1" applyProtection="1">
      <protection locked="0"/>
    </xf>
    <xf numFmtId="0" fontId="5" fillId="0" borderId="0" xfId="0" applyFont="1" applyAlignment="1" applyProtection="1">
      <alignment wrapText="1"/>
      <protection locked="0"/>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5" fillId="0" borderId="16" xfId="0" applyFont="1" applyFill="1" applyBorder="1" applyAlignment="1" applyProtection="1">
      <alignment horizontal="left"/>
    </xf>
    <xf numFmtId="2" fontId="0" fillId="2" borderId="17" xfId="0" applyNumberFormat="1" applyFill="1" applyBorder="1" applyAlignment="1" applyProtection="1">
      <alignment horizontal="center"/>
      <protection locked="0"/>
    </xf>
    <xf numFmtId="0" fontId="5" fillId="3" borderId="18" xfId="0" applyFont="1" applyFill="1" applyBorder="1" applyAlignment="1" applyProtection="1">
      <alignment horizontal="left"/>
      <protection locked="0"/>
    </xf>
    <xf numFmtId="0" fontId="5" fillId="0" borderId="19" xfId="0" applyFont="1" applyFill="1" applyBorder="1" applyAlignment="1" applyProtection="1">
      <alignment horizontal="left"/>
    </xf>
    <xf numFmtId="2" fontId="0" fillId="2" borderId="20" xfId="0" applyNumberFormat="1" applyFill="1" applyBorder="1" applyAlignment="1" applyProtection="1">
      <alignment horizontal="center"/>
      <protection locked="0"/>
    </xf>
    <xf numFmtId="0" fontId="5" fillId="3" borderId="21" xfId="0" applyFont="1" applyFill="1" applyBorder="1" applyAlignment="1" applyProtection="1">
      <alignment horizontal="left"/>
      <protection locked="0"/>
    </xf>
    <xf numFmtId="1" fontId="0" fillId="0" borderId="0" xfId="0" applyNumberFormat="1" applyFill="1" applyAlignment="1">
      <alignment horizontal="center"/>
    </xf>
    <xf numFmtId="0" fontId="3" fillId="2" borderId="7"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center"/>
      <protection locked="0"/>
    </xf>
    <xf numFmtId="0" fontId="5" fillId="0" borderId="14" xfId="0" applyFont="1" applyFill="1" applyBorder="1" applyAlignment="1" applyProtection="1">
      <alignment horizontal="right" vertical="center"/>
    </xf>
    <xf numFmtId="0" fontId="7" fillId="0" borderId="0" xfId="1" applyFont="1" applyFill="1" applyBorder="1" applyAlignment="1" applyProtection="1">
      <alignment horizontal="left" vertical="center"/>
    </xf>
    <xf numFmtId="0" fontId="11" fillId="0" borderId="0" xfId="0" applyFont="1" applyFill="1" applyBorder="1" applyAlignment="1" applyProtection="1">
      <alignment vertical="top" wrapText="1"/>
    </xf>
    <xf numFmtId="0" fontId="5" fillId="0" borderId="0" xfId="0" applyFont="1" applyFill="1" applyBorder="1" applyProtection="1"/>
    <xf numFmtId="0" fontId="1" fillId="0" borderId="0" xfId="0" applyFont="1" applyBorder="1" applyProtection="1"/>
    <xf numFmtId="0" fontId="1" fillId="4" borderId="4" xfId="0" applyFont="1" applyFill="1" applyBorder="1" applyProtection="1"/>
    <xf numFmtId="0" fontId="1" fillId="0" borderId="4" xfId="0" applyFont="1" applyFill="1" applyBorder="1" applyProtection="1"/>
    <xf numFmtId="0" fontId="1" fillId="0" borderId="0" xfId="0" applyFont="1" applyFill="1" applyBorder="1" applyAlignment="1" applyProtection="1">
      <alignment horizontal="left"/>
    </xf>
    <xf numFmtId="0" fontId="5" fillId="0" borderId="0" xfId="0" applyFont="1" applyFill="1" applyBorder="1" applyAlignment="1" applyProtection="1">
      <alignment horizontal="center" wrapText="1"/>
    </xf>
    <xf numFmtId="0" fontId="5" fillId="0" borderId="0" xfId="0" applyFont="1" applyFill="1" applyBorder="1" applyAlignment="1" applyProtection="1">
      <alignment horizontal="right"/>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0" fontId="7" fillId="2" borderId="3" xfId="0" applyFont="1" applyFill="1" applyBorder="1" applyProtection="1"/>
    <xf numFmtId="0" fontId="7" fillId="2" borderId="0" xfId="0" applyFont="1" applyFill="1" applyBorder="1" applyProtection="1"/>
    <xf numFmtId="0" fontId="7" fillId="2" borderId="4" xfId="0" applyFont="1" applyFill="1" applyBorder="1" applyProtection="1"/>
    <xf numFmtId="0" fontId="36" fillId="0" borderId="0" xfId="0" applyFont="1" applyAlignment="1" applyProtection="1">
      <alignment horizontal="left" vertical="top" wrapText="1"/>
    </xf>
    <xf numFmtId="0" fontId="55" fillId="0" borderId="0" xfId="0" applyFont="1" applyAlignment="1" applyProtection="1">
      <alignment horizontal="left" vertical="top" wrapText="1"/>
    </xf>
    <xf numFmtId="0" fontId="2" fillId="0" borderId="0" xfId="0" applyFont="1" applyFill="1" applyBorder="1" applyAlignment="1" applyProtection="1">
      <alignment horizontal="center" vertical="center" wrapText="1"/>
    </xf>
    <xf numFmtId="0" fontId="5" fillId="0" borderId="22" xfId="0" applyFont="1" applyFill="1" applyBorder="1" applyAlignment="1" applyProtection="1">
      <alignment horizontal="left" vertical="center" wrapText="1"/>
      <protection locked="0"/>
    </xf>
    <xf numFmtId="0" fontId="5" fillId="0" borderId="23" xfId="0" applyFont="1" applyFill="1" applyBorder="1" applyAlignment="1" applyProtection="1">
      <alignment horizontal="left" vertical="center" wrapText="1"/>
      <protection locked="0"/>
    </xf>
    <xf numFmtId="0" fontId="5" fillId="0" borderId="24"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54" fillId="0" borderId="27" xfId="0" applyFont="1" applyFill="1" applyBorder="1" applyAlignment="1">
      <alignment horizontal="left" vertical="center"/>
    </xf>
    <xf numFmtId="0" fontId="54" fillId="0" borderId="0" xfId="0" applyFont="1" applyFill="1" applyBorder="1" applyAlignment="1">
      <alignment horizontal="left" vertical="center"/>
    </xf>
    <xf numFmtId="0" fontId="54" fillId="0" borderId="28" xfId="0" applyFont="1" applyFill="1" applyBorder="1" applyAlignment="1">
      <alignment horizontal="left" vertical="center"/>
    </xf>
    <xf numFmtId="0" fontId="5" fillId="7" borderId="7" xfId="0" applyFont="1" applyFill="1" applyBorder="1" applyAlignment="1" applyProtection="1">
      <alignment horizontal="left"/>
      <protection locked="0"/>
    </xf>
    <xf numFmtId="0" fontId="5" fillId="0" borderId="22" xfId="0" applyFont="1" applyFill="1" applyBorder="1" applyAlignment="1" applyProtection="1">
      <alignment horizontal="left" vertical="center" shrinkToFit="1"/>
      <protection locked="0"/>
    </xf>
    <xf numFmtId="0" fontId="5" fillId="0" borderId="23" xfId="0" applyFont="1" applyFill="1" applyBorder="1" applyAlignment="1" applyProtection="1">
      <alignment horizontal="left" vertical="center" shrinkToFit="1"/>
      <protection locked="0"/>
    </xf>
    <xf numFmtId="0" fontId="5" fillId="0" borderId="24" xfId="0" applyFont="1" applyFill="1" applyBorder="1" applyAlignment="1" applyProtection="1">
      <alignment horizontal="left" vertical="center" shrinkToFit="1"/>
      <protection locked="0"/>
    </xf>
    <xf numFmtId="0" fontId="2" fillId="0" borderId="0" xfId="0" applyFont="1" applyBorder="1" applyAlignment="1" applyProtection="1">
      <alignment horizontal="center" wrapText="1"/>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0" fillId="0" borderId="24" xfId="0" applyBorder="1" applyAlignment="1" applyProtection="1">
      <alignment vertical="center"/>
      <protection locked="0"/>
    </xf>
    <xf numFmtId="0" fontId="2" fillId="2" borderId="14" xfId="0" applyFont="1" applyFill="1" applyBorder="1" applyProtection="1"/>
    <xf numFmtId="0" fontId="2" fillId="2" borderId="10" xfId="0" applyFont="1" applyFill="1" applyBorder="1" applyProtection="1"/>
    <xf numFmtId="0" fontId="2" fillId="2" borderId="13" xfId="0" applyFont="1" applyFill="1" applyBorder="1" applyProtection="1"/>
    <xf numFmtId="0" fontId="5" fillId="0" borderId="4" xfId="0" applyFont="1" applyFill="1" applyBorder="1" applyAlignment="1" applyProtection="1">
      <alignment horizontal="right"/>
    </xf>
    <xf numFmtId="0" fontId="47" fillId="0" borderId="0" xfId="0" applyFont="1" applyFill="1" applyBorder="1" applyAlignment="1" applyProtection="1">
      <alignment horizontal="center" vertical="center"/>
    </xf>
    <xf numFmtId="0" fontId="43" fillId="0" borderId="27" xfId="0" applyFont="1" applyFill="1" applyBorder="1" applyAlignment="1">
      <alignment horizontal="left" vertical="center" indent="4"/>
    </xf>
    <xf numFmtId="0" fontId="43" fillId="0" borderId="0" xfId="0" applyFont="1" applyFill="1" applyBorder="1" applyAlignment="1">
      <alignment horizontal="left" vertical="center" indent="4"/>
    </xf>
    <xf numFmtId="0" fontId="43" fillId="0" borderId="28" xfId="0" applyFont="1" applyFill="1" applyBorder="1" applyAlignment="1">
      <alignment horizontal="left" vertical="center" indent="4"/>
    </xf>
    <xf numFmtId="0" fontId="43" fillId="0" borderId="27" xfId="0" applyFont="1" applyFill="1" applyBorder="1" applyAlignment="1">
      <alignment horizontal="left" vertical="center" wrapText="1" indent="4"/>
    </xf>
    <xf numFmtId="0" fontId="43" fillId="0" borderId="0" xfId="0" applyFont="1" applyFill="1" applyBorder="1" applyAlignment="1">
      <alignment horizontal="left" vertical="center" wrapText="1" indent="4"/>
    </xf>
    <xf numFmtId="0" fontId="43" fillId="0" borderId="28" xfId="0" applyFont="1" applyFill="1" applyBorder="1" applyAlignment="1">
      <alignment horizontal="left" vertical="center" wrapText="1" indent="4"/>
    </xf>
    <xf numFmtId="0" fontId="8" fillId="0" borderId="16" xfId="0" applyFont="1" applyFill="1" applyBorder="1" applyAlignment="1">
      <alignment vertical="center" wrapText="1"/>
    </xf>
    <xf numFmtId="0" fontId="8" fillId="0" borderId="25" xfId="0" applyFont="1" applyFill="1" applyBorder="1" applyAlignment="1">
      <alignment vertical="center" wrapText="1"/>
    </xf>
    <xf numFmtId="0" fontId="8" fillId="0" borderId="26" xfId="0" applyFont="1" applyFill="1" applyBorder="1" applyAlignment="1">
      <alignment vertical="center" wrapText="1"/>
    </xf>
    <xf numFmtId="0" fontId="8" fillId="0" borderId="27" xfId="0" applyFont="1" applyFill="1" applyBorder="1" applyAlignment="1">
      <alignment vertical="center" wrapText="1"/>
    </xf>
    <xf numFmtId="0" fontId="8" fillId="0" borderId="0" xfId="0" applyFont="1" applyFill="1" applyBorder="1" applyAlignment="1">
      <alignment vertical="center" wrapText="1"/>
    </xf>
    <xf numFmtId="0" fontId="8" fillId="0" borderId="28" xfId="0" applyFont="1" applyFill="1" applyBorder="1" applyAlignment="1">
      <alignment vertical="center" wrapText="1"/>
    </xf>
    <xf numFmtId="0" fontId="8" fillId="0" borderId="27" xfId="0" applyFont="1" applyFill="1" applyBorder="1" applyAlignment="1">
      <alignment vertical="center"/>
    </xf>
    <xf numFmtId="0" fontId="8" fillId="0" borderId="0" xfId="0" applyFont="1" applyFill="1" applyBorder="1" applyAlignment="1">
      <alignment vertical="center"/>
    </xf>
    <xf numFmtId="0" fontId="8" fillId="0" borderId="28" xfId="0" applyFont="1" applyFill="1" applyBorder="1" applyAlignment="1">
      <alignment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3" fillId="0" borderId="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1" fillId="0" borderId="0" xfId="0" applyFont="1" applyAlignment="1" applyProtection="1">
      <alignment horizontal="left" vertical="top" wrapText="1"/>
    </xf>
    <xf numFmtId="49" fontId="51" fillId="0" borderId="0" xfId="0" applyNumberFormat="1" applyFont="1" applyFill="1" applyBorder="1" applyAlignment="1" applyProtection="1"/>
    <xf numFmtId="0" fontId="10" fillId="0" borderId="0" xfId="0" applyFont="1" applyBorder="1" applyProtection="1"/>
    <xf numFmtId="0" fontId="5" fillId="0" borderId="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164" fontId="22" fillId="0" borderId="0" xfId="0" applyNumberFormat="1" applyFont="1" applyAlignment="1" applyProtection="1">
      <alignment horizontal="left" vertical="top" wrapText="1"/>
    </xf>
    <xf numFmtId="0" fontId="10" fillId="0" borderId="0" xfId="0" applyFont="1" applyBorder="1" applyAlignment="1" applyProtection="1">
      <alignment horizontal="left"/>
    </xf>
    <xf numFmtId="0" fontId="7" fillId="0" borderId="0" xfId="0" applyFont="1" applyBorder="1" applyAlignment="1" applyProtection="1">
      <alignment vertical="center" wrapText="1"/>
    </xf>
    <xf numFmtId="0" fontId="2" fillId="0" borderId="0" xfId="0" applyFont="1" applyFill="1" applyBorder="1" applyAlignment="1" applyProtection="1">
      <alignment shrinkToFit="1"/>
    </xf>
    <xf numFmtId="0" fontId="50" fillId="0" borderId="0" xfId="0" applyFont="1" applyFill="1" applyBorder="1" applyAlignment="1" applyProtection="1">
      <alignment vertical="top" wrapText="1"/>
    </xf>
    <xf numFmtId="0" fontId="11" fillId="0" borderId="3" xfId="0" applyFont="1" applyFill="1" applyBorder="1" applyAlignment="1" applyProtection="1">
      <alignment vertical="top" wrapText="1"/>
    </xf>
    <xf numFmtId="0" fontId="11" fillId="0" borderId="0" xfId="0" applyFont="1" applyFill="1" applyBorder="1" applyAlignment="1" applyProtection="1">
      <alignment vertical="top" wrapText="1"/>
    </xf>
    <xf numFmtId="0" fontId="47" fillId="0" borderId="0" xfId="0" applyFont="1" applyBorder="1" applyAlignment="1" applyProtection="1">
      <alignment horizontal="left" vertical="center" wrapText="1"/>
    </xf>
    <xf numFmtId="0" fontId="5" fillId="0" borderId="0" xfId="0" applyFont="1" applyFill="1" applyBorder="1" applyProtection="1"/>
    <xf numFmtId="0" fontId="25" fillId="0" borderId="0" xfId="0" applyFont="1" applyBorder="1" applyAlignment="1">
      <alignment vertical="center" wrapText="1"/>
    </xf>
    <xf numFmtId="0" fontId="5" fillId="0" borderId="0" xfId="0" applyFont="1" applyBorder="1" applyProtection="1"/>
    <xf numFmtId="0" fontId="32" fillId="6" borderId="0" xfId="0" applyFont="1" applyFill="1" applyAlignment="1" applyProtection="1">
      <alignment horizontal="center" vertical="center"/>
    </xf>
    <xf numFmtId="0" fontId="5" fillId="8" borderId="14" xfId="0" applyFont="1" applyFill="1" applyBorder="1" applyAlignment="1" applyProtection="1">
      <alignment horizontal="left" vertical="center"/>
    </xf>
    <xf numFmtId="0" fontId="5" fillId="8" borderId="10" xfId="0" applyFont="1" applyFill="1" applyBorder="1" applyAlignment="1" applyProtection="1">
      <alignment horizontal="left" vertical="center"/>
    </xf>
    <xf numFmtId="0" fontId="5" fillId="8" borderId="13" xfId="0" applyFont="1" applyFill="1" applyBorder="1" applyAlignment="1" applyProtection="1">
      <alignment horizontal="left" vertical="center"/>
    </xf>
    <xf numFmtId="0" fontId="7" fillId="2" borderId="5" xfId="0" applyFont="1" applyFill="1" applyBorder="1" applyProtection="1"/>
    <xf numFmtId="0" fontId="7" fillId="2" borderId="8" xfId="0" applyFont="1" applyFill="1" applyBorder="1" applyProtection="1"/>
    <xf numFmtId="0" fontId="7" fillId="2" borderId="6" xfId="0" applyFont="1" applyFill="1" applyBorder="1" applyProtection="1"/>
    <xf numFmtId="0" fontId="7" fillId="2" borderId="14" xfId="0" applyFont="1" applyFill="1" applyBorder="1" applyProtection="1"/>
    <xf numFmtId="0" fontId="7" fillId="2" borderId="10" xfId="0" applyFont="1" applyFill="1" applyBorder="1" applyProtection="1"/>
    <xf numFmtId="0" fontId="7" fillId="2" borderId="13" xfId="0" applyFont="1" applyFill="1" applyBorder="1" applyProtection="1"/>
    <xf numFmtId="0" fontId="47" fillId="0" borderId="0" xfId="0" applyFont="1" applyFill="1" applyBorder="1" applyAlignment="1" applyProtection="1">
      <alignment horizontal="left" vertical="center" wrapText="1"/>
    </xf>
    <xf numFmtId="0" fontId="51" fillId="0" borderId="3" xfId="0" applyFont="1" applyBorder="1" applyProtection="1"/>
    <xf numFmtId="0" fontId="51" fillId="0" borderId="0" xfId="0" applyFont="1" applyBorder="1" applyProtection="1"/>
    <xf numFmtId="0" fontId="7" fillId="0" borderId="3" xfId="0" applyFont="1" applyBorder="1" applyProtection="1"/>
    <xf numFmtId="0" fontId="7" fillId="0" borderId="0" xfId="0" applyFont="1" applyProtection="1"/>
    <xf numFmtId="0" fontId="0" fillId="0" borderId="34" xfId="0" applyBorder="1" applyAlignment="1" applyProtection="1">
      <alignment vertical="center"/>
    </xf>
    <xf numFmtId="0" fontId="0" fillId="0" borderId="35" xfId="0" applyBorder="1" applyAlignment="1" applyProtection="1">
      <alignment vertical="center"/>
    </xf>
    <xf numFmtId="0" fontId="0" fillId="0" borderId="36" xfId="0" applyBorder="1" applyAlignment="1" applyProtection="1">
      <alignment vertical="center"/>
    </xf>
    <xf numFmtId="0" fontId="51" fillId="0" borderId="0" xfId="0" applyFont="1" applyBorder="1" applyAlignment="1" applyProtection="1">
      <alignment horizontal="left" vertical="center" wrapText="1"/>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2" fillId="0" borderId="14"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42" fillId="6" borderId="9" xfId="0" applyFont="1" applyFill="1" applyBorder="1" applyAlignment="1">
      <alignment horizontal="center" vertical="center"/>
    </xf>
    <xf numFmtId="0" fontId="42" fillId="6" borderId="0" xfId="0" applyFont="1" applyFill="1" applyBorder="1" applyAlignment="1">
      <alignment horizontal="center" vertical="center"/>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33" fillId="6" borderId="0" xfId="0" applyFont="1" applyFill="1" applyBorder="1" applyAlignment="1">
      <alignment horizontal="center" vertical="center"/>
    </xf>
    <xf numFmtId="0" fontId="2" fillId="0" borderId="0" xfId="0" applyFont="1" applyAlignment="1" applyProtection="1">
      <alignment horizontal="left" vertical="center" wrapText="1"/>
    </xf>
    <xf numFmtId="0" fontId="56" fillId="2" borderId="14"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56" fillId="2" borderId="13" xfId="0" applyFont="1" applyFill="1" applyBorder="1" applyAlignment="1" applyProtection="1">
      <alignment horizontal="left" vertical="center" wrapText="1"/>
    </xf>
    <xf numFmtId="0" fontId="38" fillId="0" borderId="0" xfId="1" applyFont="1" applyBorder="1" applyAlignment="1" applyProtection="1">
      <alignment horizontal="left" vertical="center" wrapText="1"/>
      <protection locked="0"/>
    </xf>
    <xf numFmtId="0" fontId="7" fillId="4" borderId="19" xfId="0" applyFont="1" applyFill="1" applyBorder="1" applyAlignment="1" applyProtection="1">
      <alignment horizontal="left" vertical="center" wrapText="1"/>
    </xf>
    <xf numFmtId="0" fontId="7" fillId="4" borderId="32" xfId="0" applyFont="1" applyFill="1" applyBorder="1" applyAlignment="1" applyProtection="1">
      <alignment horizontal="left" vertical="center" wrapText="1"/>
    </xf>
    <xf numFmtId="0" fontId="7" fillId="4" borderId="33" xfId="0" applyFont="1" applyFill="1" applyBorder="1" applyAlignment="1" applyProtection="1">
      <alignment horizontal="left" vertical="center" wrapText="1"/>
    </xf>
    <xf numFmtId="0" fontId="22" fillId="0" borderId="0" xfId="0" applyFont="1" applyFill="1" applyBorder="1" applyAlignment="1" applyProtection="1">
      <alignment vertical="top" wrapText="1"/>
    </xf>
    <xf numFmtId="0" fontId="7" fillId="0" borderId="0" xfId="0" applyFont="1" applyFill="1" applyBorder="1" applyAlignment="1" applyProtection="1"/>
    <xf numFmtId="0" fontId="7" fillId="0" borderId="0" xfId="0" applyFont="1" applyFill="1" applyBorder="1" applyAlignment="1" applyProtection="1">
      <alignment horizontal="left" vertical="top"/>
    </xf>
    <xf numFmtId="0" fontId="56" fillId="2" borderId="1" xfId="0" applyFont="1" applyFill="1" applyBorder="1" applyAlignment="1" applyProtection="1">
      <alignment horizontal="left" vertical="center" wrapText="1"/>
    </xf>
    <xf numFmtId="0" fontId="56" fillId="2" borderId="9" xfId="0" applyFont="1" applyFill="1" applyBorder="1" applyAlignment="1" applyProtection="1">
      <alignment horizontal="left" vertical="center" wrapText="1"/>
    </xf>
    <xf numFmtId="0" fontId="56" fillId="2" borderId="2" xfId="0" applyFont="1" applyFill="1" applyBorder="1" applyAlignment="1" applyProtection="1">
      <alignment horizontal="left" vertical="center" wrapText="1"/>
    </xf>
    <xf numFmtId="0" fontId="2" fillId="0" borderId="3" xfId="0" applyFont="1" applyBorder="1" applyProtection="1"/>
    <xf numFmtId="0" fontId="2" fillId="0" borderId="0" xfId="0" applyFont="1" applyBorder="1" applyProtection="1"/>
    <xf numFmtId="49" fontId="0" fillId="0" borderId="0" xfId="0" applyNumberFormat="1" applyFill="1" applyBorder="1" applyProtection="1">
      <protection locked="0"/>
    </xf>
    <xf numFmtId="0" fontId="7" fillId="2" borderId="1" xfId="0" applyFont="1" applyFill="1" applyBorder="1" applyProtection="1"/>
    <xf numFmtId="0" fontId="7" fillId="2" borderId="9" xfId="0" applyFont="1" applyFill="1" applyBorder="1" applyProtection="1"/>
    <xf numFmtId="0" fontId="7" fillId="2" borderId="2" xfId="0" applyFont="1" applyFill="1" applyBorder="1" applyProtection="1"/>
    <xf numFmtId="0" fontId="5" fillId="0" borderId="0" xfId="0" applyFont="1" applyFill="1" applyBorder="1" applyAlignment="1" applyProtection="1">
      <alignment horizontal="left" vertical="center"/>
    </xf>
    <xf numFmtId="0" fontId="5" fillId="0" borderId="0" xfId="0" applyFont="1" applyBorder="1" applyAlignment="1" applyProtection="1">
      <alignment horizontal="left" wrapText="1"/>
    </xf>
    <xf numFmtId="0" fontId="5" fillId="0" borderId="4" xfId="0" applyFont="1" applyBorder="1" applyProtection="1"/>
    <xf numFmtId="0" fontId="5" fillId="4" borderId="0" xfId="0" applyFont="1" applyFill="1" applyBorder="1" applyAlignment="1" applyProtection="1">
      <alignment horizontal="left" vertical="center" wrapText="1"/>
    </xf>
    <xf numFmtId="0" fontId="5" fillId="4" borderId="0" xfId="0" applyFont="1" applyFill="1" applyBorder="1" applyProtection="1"/>
    <xf numFmtId="0" fontId="11" fillId="0" borderId="0" xfId="0" applyFont="1" applyBorder="1" applyAlignment="1" applyProtection="1">
      <alignment horizontal="left" vertical="center" wrapText="1"/>
    </xf>
    <xf numFmtId="49" fontId="5" fillId="0" borderId="14" xfId="0" applyNumberFormat="1" applyFont="1" applyFill="1" applyBorder="1" applyAlignment="1" applyProtection="1">
      <alignment horizontal="center"/>
      <protection locked="0"/>
    </xf>
    <xf numFmtId="49" fontId="0" fillId="0" borderId="13" xfId="0" applyNumberFormat="1" applyFill="1" applyBorder="1" applyAlignment="1" applyProtection="1">
      <alignment horizontal="center"/>
      <protection locked="0"/>
    </xf>
    <xf numFmtId="0" fontId="5" fillId="0" borderId="0" xfId="0" applyFont="1" applyFill="1" applyBorder="1" applyAlignment="1" applyProtection="1">
      <alignment horizontal="left"/>
    </xf>
    <xf numFmtId="0" fontId="5" fillId="0" borderId="0" xfId="0" applyFont="1" applyBorder="1" applyAlignment="1" applyProtection="1">
      <alignment horizontal="left" vertical="center"/>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66" lockText="1" noThreeD="1"/>
</file>

<file path=xl/ctrlProps/ctrlProp2.xml><?xml version="1.0" encoding="utf-8"?>
<formControlPr xmlns="http://schemas.microsoft.com/office/spreadsheetml/2009/9/main" objectType="CheckBox" fmlaLink="$D$169" lockText="1" noThreeD="1"/>
</file>

<file path=xl/ctrlProps/ctrlProp3.xml><?xml version="1.0" encoding="utf-8"?>
<formControlPr xmlns="http://schemas.microsoft.com/office/spreadsheetml/2009/9/main" objectType="Drop" dropLines="6" dropStyle="combo" dx="25" fmlaLink="$C$180" fmlaRange="$D$173:$D$178" noThreeD="1" sel="4" val="0"/>
</file>

<file path=xl/ctrlProps/ctrlProp4.xml><?xml version="1.0" encoding="utf-8"?>
<formControlPr xmlns="http://schemas.microsoft.com/office/spreadsheetml/2009/9/main" objectType="Drop" dropLines="4" dropStyle="combo" dx="25" fmlaLink="$C$189" fmlaRange="$D$185:$D$188" noThreeD="1" sel="1" val="0"/>
</file>

<file path=xl/ctrlProps/ctrlProp5.xml><?xml version="1.0" encoding="utf-8"?>
<formControlPr xmlns="http://schemas.microsoft.com/office/spreadsheetml/2009/9/main" objectType="Drop" dropStyle="combo" dx="25" fmlaLink="$C$203" fmlaRange="$D$203:$D$210" noThreeD="1" sel="1" val="0"/>
</file>

<file path=xl/ctrlProps/ctrlProp6.xml><?xml version="1.0" encoding="utf-8"?>
<formControlPr xmlns="http://schemas.microsoft.com/office/spreadsheetml/2009/9/main" objectType="CheckBox" fmlaLink="$C$190" noThreeD="1"/>
</file>

<file path=xl/ctrlProps/ctrlProp7.xml><?xml version="1.0" encoding="utf-8"?>
<formControlPr xmlns="http://schemas.microsoft.com/office/spreadsheetml/2009/9/main" objectType="CheckBox" fmlaLink="$C$191" noThreeD="1"/>
</file>

<file path=xl/ctrlProps/ctrlProp8.xml><?xml version="1.0" encoding="utf-8"?>
<formControlPr xmlns="http://schemas.microsoft.com/office/spreadsheetml/2009/9/main" objectType="Drop" dropLines="15" dropStyle="combo" dx="25" fmlaLink="$C$212" fmlaRange="$D$212:$D$226" noThreeD="1" sel="1" val="0"/>
</file>

<file path=xl/ctrlProps/ctrlProp9.xml><?xml version="1.0" encoding="utf-8"?>
<formControlPr xmlns="http://schemas.microsoft.com/office/spreadsheetml/2009/9/main" objectType="Drop" dropLines="3" dropStyle="combo" dx="25" fmlaLink="$C$232" fmlaRange="$D$232:$D$234" noThreeD="1" sel="1" val="0"/>
</file>

<file path=xl/ctrlProps/ctrlProp10.xml><?xml version="1.0" encoding="utf-8"?>
<formControlPr xmlns="http://schemas.microsoft.com/office/spreadsheetml/2009/9/main" objectType="Drop" dropLines="3" dropStyle="combo" dx="25" fmlaLink="$C$228" fmlaRange="$D$228:$D$230" noThreeD="1" sel="1" val="0"/>
</file>

<file path=xl/ctrlProps/ctrlProp11.xml><?xml version="1.0" encoding="utf-8"?>
<formControlPr xmlns="http://schemas.microsoft.com/office/spreadsheetml/2009/9/main" objectType="CheckBox" fmlaLink="$C$194" lockText="1" noThreeD="1"/>
</file>

<file path=xl/ctrlProps/ctrlProp12.xml><?xml version="1.0" encoding="utf-8"?>
<formControlPr xmlns="http://schemas.microsoft.com/office/spreadsheetml/2009/9/main" objectType="CheckBox" fmlaLink="$C$195" lockText="1" noThreeD="1"/>
</file>

<file path=xl/ctrlProps/ctrlProp13.xml><?xml version="1.0" encoding="utf-8"?>
<formControlPr xmlns="http://schemas.microsoft.com/office/spreadsheetml/2009/9/main" objectType="CheckBox" fmlaLink="$C$196" lockText="1" noThreeD="1"/>
</file>

<file path=xl/ctrlProps/ctrlProp14.xml><?xml version="1.0" encoding="utf-8"?>
<formControlPr xmlns="http://schemas.microsoft.com/office/spreadsheetml/2009/9/main" objectType="CheckBox" fmlaLink="$C$198" lockText="1" noThreeD="1"/>
</file>

<file path=xl/ctrlProps/ctrlProp15.xml><?xml version="1.0" encoding="utf-8"?>
<formControlPr xmlns="http://schemas.microsoft.com/office/spreadsheetml/2009/9/main" objectType="CheckBox" fmlaLink="$C$200" lockText="1" noThreeD="1"/>
</file>

<file path=xl/ctrlProps/ctrlProp16.xml><?xml version="1.0" encoding="utf-8"?>
<formControlPr xmlns="http://schemas.microsoft.com/office/spreadsheetml/2009/9/main" objectType="CheckBox" fmlaLink="$C$197" lockText="1" noThreeD="1"/>
</file>

<file path=xl/ctrlProps/ctrlProp17.xml><?xml version="1.0" encoding="utf-8"?>
<formControlPr xmlns="http://schemas.microsoft.com/office/spreadsheetml/2009/9/main" objectType="CheckBox" fmlaLink="$C$199" lockText="1" noThreeD="1"/>
</file>

<file path=xl/ctrlProps/ctrlProp18.xml><?xml version="1.0" encoding="utf-8"?>
<formControlPr xmlns="http://schemas.microsoft.com/office/spreadsheetml/2009/9/main" objectType="Drop" dropLines="5" dropStyle="combo" dx="25" fmlaLink="$C$236" fmlaRange="$D$236:$D$240" noThreeD="1" sel="1" val="0"/>
</file>

<file path=xl/ctrlProps/ctrlProp19.xml><?xml version="1.0" encoding="utf-8"?>
<formControlPr xmlns="http://schemas.microsoft.com/office/spreadsheetml/2009/9/main" objectType="Drop" dropLines="3" dropStyle="combo" dx="25" fmlaLink="$C$247" fmlaRange="$D$232:$D$234" noThreeD="1" sel="1" val="0"/>
</file>

<file path=xl/ctrlProps/ctrlProp20.xml><?xml version="1.0" encoding="utf-8"?>
<formControlPr xmlns="http://schemas.microsoft.com/office/spreadsheetml/2009/9/main" objectType="Drop" dropLines="5" dropStyle="combo" dx="25" fmlaLink="$C$242" fmlaRange="$D$242:$D$246" noThreeD="1" sel="1" val="0"/>
</file>

<file path=xl/ctrlProps/ctrlProp21.xml><?xml version="1.0" encoding="utf-8"?>
<formControlPr xmlns="http://schemas.microsoft.com/office/spreadsheetml/2009/9/main" objectType="CheckBox" fmlaLink="$D$168"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25400</xdr:rowOff>
    </xdr:from>
    <xdr:to>
      <xdr:col>2</xdr:col>
      <xdr:colOff>1123950</xdr:colOff>
      <xdr:row>7</xdr:row>
      <xdr:rowOff>184150</xdr:rowOff>
    </xdr:to>
    <xdr:pic>
      <xdr:nvPicPr>
        <xdr:cNvPr id="1314" name="Picture 2" descr="irc_logo_words_international.jpg">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500" y="571500"/>
          <a:ext cx="156210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50800</xdr:colOff>
          <xdr:row>7</xdr:row>
          <xdr:rowOff>215900</xdr:rowOff>
        </xdr:from>
        <xdr:to>
          <xdr:col>7</xdr:col>
          <xdr:colOff>419100</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38</xdr:row>
          <xdr:rowOff>76200</xdr:rowOff>
        </xdr:from>
        <xdr:to>
          <xdr:col>3</xdr:col>
          <xdr:colOff>355600</xdr:colOff>
          <xdr:row>40</xdr:row>
          <xdr:rowOff>88900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850900</xdr:colOff>
          <xdr:row>74</xdr:row>
          <xdr:rowOff>139700</xdr:rowOff>
        </xdr:from>
        <xdr:to>
          <xdr:col>4</xdr:col>
          <xdr:colOff>1333500</xdr:colOff>
          <xdr:row>76</xdr:row>
          <xdr:rowOff>12700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812800</xdr:colOff>
          <xdr:row>102</xdr:row>
          <xdr:rowOff>165100</xdr:rowOff>
        </xdr:from>
        <xdr:to>
          <xdr:col>4</xdr:col>
          <xdr:colOff>1244600</xdr:colOff>
          <xdr:row>104</xdr:row>
          <xdr:rowOff>38100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0</xdr:rowOff>
        </xdr:from>
        <xdr:to>
          <xdr:col>5</xdr:col>
          <xdr:colOff>0</xdr:colOff>
          <xdr:row>86</xdr:row>
          <xdr:rowOff>190500</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825500</xdr:colOff>
          <xdr:row>132</xdr:row>
          <xdr:rowOff>76200</xdr:rowOff>
        </xdr:from>
        <xdr:to>
          <xdr:col>4</xdr:col>
          <xdr:colOff>1143000</xdr:colOff>
          <xdr:row>134</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825500</xdr:colOff>
          <xdr:row>133</xdr:row>
          <xdr:rowOff>139700</xdr:rowOff>
        </xdr:from>
        <xdr:to>
          <xdr:col>4</xdr:col>
          <xdr:colOff>1143000</xdr:colOff>
          <xdr:row>135</xdr:row>
          <xdr:rowOff>25400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48</xdr:row>
          <xdr:rowOff>25400</xdr:rowOff>
        </xdr:from>
        <xdr:to>
          <xdr:col>4</xdr:col>
          <xdr:colOff>1333500</xdr:colOff>
          <xdr:row>49</xdr:row>
          <xdr:rowOff>0</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520700</xdr:colOff>
          <xdr:row>78</xdr:row>
          <xdr:rowOff>25400</xdr:rowOff>
        </xdr:from>
        <xdr:to>
          <xdr:col>4</xdr:col>
          <xdr:colOff>774700</xdr:colOff>
          <xdr:row>79</xdr:row>
          <xdr:rowOff>25400</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12700</xdr:rowOff>
        </xdr:from>
        <xdr:to>
          <xdr:col>4</xdr:col>
          <xdr:colOff>254000</xdr:colOff>
          <xdr:row>50</xdr:row>
          <xdr:rowOff>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37</xdr:row>
          <xdr:rowOff>25400</xdr:rowOff>
        </xdr:from>
        <xdr:to>
          <xdr:col>7</xdr:col>
          <xdr:colOff>419100</xdr:colOff>
          <xdr:row>38</xdr:row>
          <xdr:rowOff>50800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38</xdr:row>
          <xdr:rowOff>12700</xdr:rowOff>
        </xdr:from>
        <xdr:to>
          <xdr:col>7</xdr:col>
          <xdr:colOff>419100</xdr:colOff>
          <xdr:row>39</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39</xdr:row>
          <xdr:rowOff>12700</xdr:rowOff>
        </xdr:from>
        <xdr:to>
          <xdr:col>7</xdr:col>
          <xdr:colOff>419100</xdr:colOff>
          <xdr:row>40</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41</xdr:row>
          <xdr:rowOff>0</xdr:rowOff>
        </xdr:from>
        <xdr:to>
          <xdr:col>7</xdr:col>
          <xdr:colOff>419100</xdr:colOff>
          <xdr:row>42</xdr:row>
          <xdr:rowOff>63500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42</xdr:row>
          <xdr:rowOff>152400</xdr:rowOff>
        </xdr:from>
        <xdr:to>
          <xdr:col>7</xdr:col>
          <xdr:colOff>431800</xdr:colOff>
          <xdr:row>44</xdr:row>
          <xdr:rowOff>50800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40</xdr:row>
          <xdr:rowOff>12700</xdr:rowOff>
        </xdr:from>
        <xdr:to>
          <xdr:col>7</xdr:col>
          <xdr:colOff>419100</xdr:colOff>
          <xdr:row>41</xdr:row>
          <xdr:rowOff>76200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xdr:colOff>
          <xdr:row>42</xdr:row>
          <xdr:rowOff>0</xdr:rowOff>
        </xdr:from>
        <xdr:to>
          <xdr:col>7</xdr:col>
          <xdr:colOff>571500</xdr:colOff>
          <xdr:row>43</xdr:row>
          <xdr:rowOff>63500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139700</xdr:rowOff>
        </xdr:from>
        <xdr:to>
          <xdr:col>5</xdr:col>
          <xdr:colOff>0</xdr:colOff>
          <xdr:row>85</xdr:row>
          <xdr:rowOff>165100</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61</xdr:row>
          <xdr:rowOff>152400</xdr:rowOff>
        </xdr:from>
        <xdr:to>
          <xdr:col>4</xdr:col>
          <xdr:colOff>266700</xdr:colOff>
          <xdr:row>62</xdr:row>
          <xdr:rowOff>152400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56</xdr:row>
          <xdr:rowOff>139700</xdr:rowOff>
        </xdr:from>
        <xdr:to>
          <xdr:col>5</xdr:col>
          <xdr:colOff>50800</xdr:colOff>
          <xdr:row>58</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24</xdr:row>
          <xdr:rowOff>12700</xdr:rowOff>
        </xdr:from>
        <xdr:to>
          <xdr:col>6</xdr:col>
          <xdr:colOff>762000</xdr:colOff>
          <xdr:row>25</xdr:row>
          <xdr:rowOff>88900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twoCellAnchor editAs="oneCell">
    <xdr:from>
      <xdr:col>7</xdr:col>
      <xdr:colOff>152400</xdr:colOff>
      <xdr:row>2</xdr:row>
      <xdr:rowOff>63500</xdr:rowOff>
    </xdr:from>
    <xdr:to>
      <xdr:col>10</xdr:col>
      <xdr:colOff>190500</xdr:colOff>
      <xdr:row>7</xdr:row>
      <xdr:rowOff>56490</xdr:rowOff>
    </xdr:to>
    <xdr:pic>
      <xdr:nvPicPr>
        <xdr:cNvPr id="24" name="Picture 23">
          <a:extLst>
            <a:ext uri="{FF2B5EF4-FFF2-40B4-BE49-F238E27FC236}">
              <a16:creationId xmlns:a16="http://schemas.microsoft.com/office/drawing/2014/main" id="{87078F1E-BA78-EA43-A7F8-948610D61368}"/>
            </a:ext>
          </a:extLst>
        </xdr:cNvPr>
        <xdr:cNvPicPr>
          <a:picLocks noChangeAspect="1"/>
        </xdr:cNvPicPr>
      </xdr:nvPicPr>
      <xdr:blipFill>
        <a:blip xmlns:r="http://schemas.openxmlformats.org/officeDocument/2006/relationships" r:embed="rId3"/>
        <a:stretch>
          <a:fillRect/>
        </a:stretch>
      </xdr:blipFill>
      <xdr:spPr>
        <a:xfrm>
          <a:off x="6604000" y="609600"/>
          <a:ext cx="3581400" cy="9454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printerSettings" Target="../printerSettings/printerSettings1.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hyperlink" Target="https://ircrating.org/irc-rule/"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54"/>
  <sheetViews>
    <sheetView showGridLines="0" tabSelected="1" zoomScaleNormal="100" workbookViewId="0">
      <selection activeCell="M25" sqref="M25"/>
    </sheetView>
  </sheetViews>
  <sheetFormatPr baseColWidth="10" defaultColWidth="8.83203125" defaultRowHeight="13" x14ac:dyDescent="0.15"/>
  <cols>
    <col min="1" max="1" width="3.83203125" style="4" customWidth="1"/>
    <col min="2" max="2" width="8.83203125" style="3" customWidth="1"/>
    <col min="3" max="3" width="19.1640625" style="4" customWidth="1"/>
    <col min="4" max="4" width="12.1640625" style="4" customWidth="1"/>
    <col min="5" max="5" width="19.1640625" style="4" customWidth="1"/>
    <col min="6" max="6" width="10.5" style="4" customWidth="1"/>
    <col min="7" max="7" width="11" style="4" customWidth="1"/>
    <col min="8" max="8" width="10.1640625" style="4" customWidth="1"/>
    <col min="9" max="9" width="18.33203125" style="4" customWidth="1"/>
    <col min="10" max="10" width="18" style="4" customWidth="1"/>
    <col min="11" max="14" width="9.1640625" style="4" customWidth="1"/>
    <col min="15" max="15" width="9.83203125" style="4" customWidth="1"/>
    <col min="16" max="17" width="9.1640625" style="30" customWidth="1"/>
    <col min="18" max="18" width="9.1640625" style="2" customWidth="1"/>
  </cols>
  <sheetData>
    <row r="1" spans="1:16" ht="18" customHeight="1" x14ac:dyDescent="0.2">
      <c r="A1" s="357">
        <v>2021</v>
      </c>
      <c r="B1" s="357"/>
      <c r="C1" s="386" t="s">
        <v>303</v>
      </c>
      <c r="D1" s="387"/>
      <c r="E1" s="387"/>
      <c r="F1" s="387"/>
      <c r="G1" s="387"/>
      <c r="H1" s="384" t="s">
        <v>304</v>
      </c>
      <c r="I1" s="148"/>
      <c r="J1" s="175" t="s">
        <v>340</v>
      </c>
      <c r="K1" s="170"/>
      <c r="L1" s="170"/>
      <c r="M1" s="170"/>
      <c r="N1" s="170"/>
      <c r="O1" s="170"/>
      <c r="P1" s="93"/>
    </row>
    <row r="2" spans="1:16" ht="25" customHeight="1" x14ac:dyDescent="0.15">
      <c r="A2" s="357"/>
      <c r="B2" s="357"/>
      <c r="C2" s="388"/>
      <c r="D2" s="388"/>
      <c r="E2" s="388"/>
      <c r="F2" s="388"/>
      <c r="G2" s="388"/>
      <c r="H2" s="385"/>
    </row>
    <row r="3" spans="1:16" ht="15" customHeight="1" x14ac:dyDescent="0.15">
      <c r="A3" s="246"/>
      <c r="B3" s="88"/>
      <c r="C3" s="88"/>
      <c r="D3" s="145"/>
      <c r="E3" s="145"/>
      <c r="F3" s="145"/>
      <c r="G3" s="145"/>
      <c r="H3" s="385"/>
      <c r="I3" s="148"/>
    </row>
    <row r="4" spans="1:16" ht="15" customHeight="1" x14ac:dyDescent="0.15">
      <c r="A4" s="246"/>
      <c r="B4" s="90"/>
      <c r="C4" s="90"/>
      <c r="D4" s="299" t="s">
        <v>316</v>
      </c>
      <c r="E4" s="299"/>
      <c r="F4" s="299"/>
      <c r="G4" s="299"/>
      <c r="H4" s="90"/>
      <c r="I4" s="148"/>
      <c r="J4" s="260"/>
      <c r="K4" s="260"/>
      <c r="L4" s="260"/>
      <c r="M4" s="260"/>
      <c r="N4" s="260"/>
      <c r="O4" s="260"/>
    </row>
    <row r="5" spans="1:16" ht="15" customHeight="1" x14ac:dyDescent="0.15">
      <c r="A5" s="246"/>
      <c r="C5" s="92"/>
      <c r="D5" s="299"/>
      <c r="E5" s="299"/>
      <c r="F5" s="299"/>
      <c r="G5" s="299"/>
      <c r="H5" s="264"/>
      <c r="I5" s="161"/>
      <c r="J5" s="161"/>
      <c r="K5" s="159"/>
      <c r="L5" s="159"/>
    </row>
    <row r="6" spans="1:16" ht="15" customHeight="1" x14ac:dyDescent="0.15">
      <c r="A6" s="246"/>
      <c r="B6" s="90"/>
      <c r="C6" s="90"/>
      <c r="D6" s="299"/>
      <c r="E6" s="299"/>
      <c r="F6" s="299"/>
      <c r="G6" s="299"/>
      <c r="H6" s="264"/>
      <c r="N6" s="17"/>
      <c r="O6" s="17"/>
    </row>
    <row r="7" spans="1:16" ht="15" customHeight="1" x14ac:dyDescent="0.15">
      <c r="A7" s="246"/>
      <c r="D7" s="163"/>
      <c r="E7" s="262" t="s">
        <v>314</v>
      </c>
      <c r="F7" s="85"/>
      <c r="G7" s="152"/>
      <c r="H7" s="160"/>
      <c r="I7" s="94"/>
      <c r="J7" s="261"/>
      <c r="K7" s="260"/>
      <c r="L7" s="260"/>
      <c r="M7" s="260"/>
      <c r="N7" s="260"/>
      <c r="O7" s="260"/>
    </row>
    <row r="8" spans="1:16" ht="18" customHeight="1" thickBot="1" x14ac:dyDescent="0.2">
      <c r="A8" s="247"/>
      <c r="B8" s="86"/>
      <c r="C8" s="86"/>
      <c r="E8" s="24"/>
      <c r="I8" s="321" t="s">
        <v>319</v>
      </c>
      <c r="J8" s="321"/>
      <c r="K8" s="226"/>
      <c r="L8" s="226"/>
      <c r="M8" s="226"/>
      <c r="N8" s="226"/>
      <c r="O8" s="226"/>
    </row>
    <row r="9" spans="1:16" ht="17.25" customHeight="1" thickTop="1" thickBot="1" x14ac:dyDescent="0.2">
      <c r="A9" s="248"/>
      <c r="B9" s="59"/>
      <c r="C9" s="358" t="s">
        <v>129</v>
      </c>
      <c r="D9" s="359"/>
      <c r="E9" s="359"/>
      <c r="F9" s="359"/>
      <c r="G9" s="359"/>
      <c r="H9" s="360"/>
      <c r="I9" s="265" t="s">
        <v>318</v>
      </c>
      <c r="J9" s="266">
        <f>D156</f>
        <v>0</v>
      </c>
      <c r="K9" s="226"/>
      <c r="L9" s="226"/>
      <c r="M9" s="226"/>
      <c r="N9" s="226"/>
      <c r="O9" s="226"/>
    </row>
    <row r="10" spans="1:16" ht="12.75" customHeight="1" thickTop="1" thickBot="1" x14ac:dyDescent="0.2">
      <c r="A10" s="248"/>
      <c r="B10" s="59"/>
      <c r="E10" s="17"/>
      <c r="F10" s="17"/>
      <c r="I10" s="151"/>
      <c r="J10" s="132"/>
      <c r="K10" s="132"/>
      <c r="L10" s="132"/>
      <c r="M10" s="132"/>
      <c r="N10" s="132"/>
      <c r="O10" s="132"/>
    </row>
    <row r="11" spans="1:16" ht="15" customHeight="1" x14ac:dyDescent="0.15">
      <c r="A11" s="248"/>
      <c r="B11" s="328" t="s">
        <v>317</v>
      </c>
      <c r="C11" s="329"/>
      <c r="D11" s="329"/>
      <c r="E11" s="329"/>
      <c r="F11" s="329"/>
      <c r="G11" s="329"/>
      <c r="H11" s="329"/>
      <c r="I11" s="329"/>
      <c r="J11" s="330"/>
    </row>
    <row r="12" spans="1:16" ht="15" customHeight="1" x14ac:dyDescent="0.15">
      <c r="A12" s="248"/>
      <c r="B12" s="331"/>
      <c r="C12" s="332"/>
      <c r="D12" s="332"/>
      <c r="E12" s="332"/>
      <c r="F12" s="332"/>
      <c r="G12" s="332"/>
      <c r="H12" s="332"/>
      <c r="I12" s="332"/>
      <c r="J12" s="333"/>
    </row>
    <row r="13" spans="1:16" ht="15" customHeight="1" x14ac:dyDescent="0.15">
      <c r="A13" s="248"/>
      <c r="B13" s="334" t="s">
        <v>306</v>
      </c>
      <c r="C13" s="335"/>
      <c r="D13" s="335"/>
      <c r="E13" s="335"/>
      <c r="F13" s="335"/>
      <c r="G13" s="335"/>
      <c r="H13" s="335"/>
      <c r="I13" s="335"/>
      <c r="J13" s="336"/>
    </row>
    <row r="14" spans="1:16" ht="15" customHeight="1" x14ac:dyDescent="0.15">
      <c r="A14" s="248"/>
      <c r="B14" s="322" t="s">
        <v>313</v>
      </c>
      <c r="C14" s="323"/>
      <c r="D14" s="323"/>
      <c r="E14" s="323"/>
      <c r="F14" s="323"/>
      <c r="G14" s="323"/>
      <c r="H14" s="323"/>
      <c r="I14" s="323"/>
      <c r="J14" s="324"/>
    </row>
    <row r="15" spans="1:16" ht="24.5" customHeight="1" x14ac:dyDescent="0.15">
      <c r="A15" s="248"/>
      <c r="B15" s="325" t="s">
        <v>311</v>
      </c>
      <c r="C15" s="326"/>
      <c r="D15" s="326"/>
      <c r="E15" s="326"/>
      <c r="F15" s="326"/>
      <c r="G15" s="326"/>
      <c r="H15" s="326"/>
      <c r="I15" s="326"/>
      <c r="J15" s="327"/>
    </row>
    <row r="16" spans="1:16" ht="15" customHeight="1" x14ac:dyDescent="0.15">
      <c r="A16" s="248"/>
      <c r="B16" s="306" t="s">
        <v>307</v>
      </c>
      <c r="C16" s="307"/>
      <c r="D16" s="307"/>
      <c r="E16" s="307"/>
      <c r="F16" s="307"/>
      <c r="G16" s="307"/>
      <c r="H16" s="307"/>
      <c r="I16" s="307"/>
      <c r="J16" s="308"/>
    </row>
    <row r="17" spans="1:15" ht="15" customHeight="1" thickBot="1" x14ac:dyDescent="0.2">
      <c r="A17" s="248"/>
      <c r="B17" s="394" t="s">
        <v>312</v>
      </c>
      <c r="C17" s="395"/>
      <c r="D17" s="395"/>
      <c r="E17" s="395"/>
      <c r="F17" s="395"/>
      <c r="G17" s="395"/>
      <c r="H17" s="395"/>
      <c r="I17" s="395"/>
      <c r="J17" s="396"/>
    </row>
    <row r="18" spans="1:15" ht="12.75" customHeight="1" x14ac:dyDescent="0.15">
      <c r="A18" s="248"/>
      <c r="B18" s="59"/>
      <c r="E18" s="17"/>
      <c r="F18" s="17"/>
      <c r="I18" s="151"/>
      <c r="J18" s="132"/>
      <c r="K18" s="132"/>
      <c r="L18" s="132"/>
      <c r="M18" s="132"/>
      <c r="N18" s="132"/>
      <c r="O18" s="132"/>
    </row>
    <row r="19" spans="1:15" ht="15" customHeight="1" x14ac:dyDescent="0.15">
      <c r="A19" s="248"/>
      <c r="B19" s="59"/>
      <c r="C19" s="131" t="s">
        <v>144</v>
      </c>
      <c r="D19" s="337"/>
      <c r="E19" s="338"/>
      <c r="F19" s="338"/>
      <c r="G19" s="258" t="s">
        <v>299</v>
      </c>
      <c r="I19" s="309"/>
      <c r="J19" s="309"/>
      <c r="K19" s="227"/>
      <c r="L19" s="227"/>
      <c r="M19" s="227"/>
      <c r="N19" s="227"/>
      <c r="O19" s="227"/>
    </row>
    <row r="20" spans="1:15" ht="15" customHeight="1" x14ac:dyDescent="0.15">
      <c r="A20" s="248"/>
      <c r="B20" s="85"/>
      <c r="C20" s="131" t="s">
        <v>4</v>
      </c>
      <c r="D20" s="337"/>
      <c r="E20" s="338"/>
      <c r="F20" s="338"/>
      <c r="G20" s="258" t="s">
        <v>300</v>
      </c>
      <c r="I20" s="309"/>
      <c r="J20" s="309"/>
      <c r="K20" s="227"/>
      <c r="L20" s="227"/>
      <c r="M20" s="227"/>
      <c r="N20" s="227"/>
      <c r="O20" s="227"/>
    </row>
    <row r="21" spans="1:15" ht="15" customHeight="1" x14ac:dyDescent="0.15">
      <c r="A21" s="248"/>
      <c r="B21" s="85"/>
      <c r="C21" s="131" t="s">
        <v>5</v>
      </c>
      <c r="D21" s="130"/>
      <c r="E21" s="281" t="s">
        <v>325</v>
      </c>
      <c r="F21" s="280"/>
      <c r="G21" s="282" t="str">
        <f>IF(F21&lt;2010,"Must be 2010 or later - if earlier please complete new application form","")</f>
        <v>Must be 2010 or later - if earlier please complete new application form</v>
      </c>
      <c r="I21" s="258"/>
      <c r="K21" s="226"/>
      <c r="L21" s="226"/>
      <c r="M21" s="226"/>
      <c r="N21" s="226"/>
      <c r="O21" s="226"/>
    </row>
    <row r="22" spans="1:15" ht="15" customHeight="1" x14ac:dyDescent="0.15">
      <c r="A22" s="248"/>
      <c r="B22" s="85"/>
      <c r="C22" s="152" t="s">
        <v>54</v>
      </c>
      <c r="D22" s="291"/>
      <c r="E22" s="376"/>
      <c r="F22" s="377"/>
      <c r="G22" s="259"/>
      <c r="H22" s="194"/>
      <c r="I22" s="194"/>
      <c r="J22" s="17"/>
      <c r="K22" s="225"/>
      <c r="L22" s="225"/>
      <c r="M22" s="225"/>
      <c r="N22" s="225"/>
      <c r="O22" s="225"/>
    </row>
    <row r="23" spans="1:15" ht="15" customHeight="1" x14ac:dyDescent="0.15">
      <c r="A23" s="248"/>
      <c r="B23" s="85"/>
      <c r="C23" s="149" t="s">
        <v>323</v>
      </c>
      <c r="D23" s="291"/>
      <c r="E23" s="292"/>
      <c r="F23" s="293"/>
      <c r="G23" s="339" t="s">
        <v>330</v>
      </c>
      <c r="H23" s="340"/>
      <c r="I23" s="279"/>
      <c r="J23" s="339" t="s">
        <v>329</v>
      </c>
      <c r="K23" s="340"/>
      <c r="L23" s="234"/>
      <c r="M23" s="234"/>
      <c r="N23" s="224"/>
      <c r="O23" s="224"/>
    </row>
    <row r="24" spans="1:15" ht="15" customHeight="1" x14ac:dyDescent="0.15">
      <c r="A24" s="248"/>
      <c r="B24" s="85"/>
      <c r="C24" s="149" t="s">
        <v>324</v>
      </c>
      <c r="D24" s="291"/>
      <c r="E24" s="292"/>
      <c r="F24" s="293"/>
      <c r="G24" s="235"/>
      <c r="H24" s="375"/>
      <c r="I24" s="375"/>
      <c r="J24" s="375"/>
      <c r="K24" s="234"/>
      <c r="L24" s="234"/>
      <c r="M24" s="234"/>
      <c r="N24" s="224"/>
      <c r="O24" s="224"/>
    </row>
    <row r="25" spans="1:15" ht="15" customHeight="1" x14ac:dyDescent="0.15">
      <c r="A25" s="248"/>
      <c r="B25" s="85"/>
      <c r="C25" s="149"/>
      <c r="D25" s="291"/>
      <c r="E25" s="292"/>
      <c r="F25" s="293"/>
      <c r="G25" s="113"/>
      <c r="H25" s="393" t="s">
        <v>309</v>
      </c>
      <c r="I25" s="393"/>
      <c r="J25" s="393"/>
      <c r="K25" s="234"/>
      <c r="L25" s="234"/>
      <c r="M25" s="234"/>
      <c r="N25" s="224"/>
      <c r="O25" s="224"/>
    </row>
    <row r="26" spans="1:15" ht="15" customHeight="1" x14ac:dyDescent="0.15">
      <c r="A26" s="248"/>
      <c r="B26" s="85"/>
      <c r="C26" s="149"/>
      <c r="D26" s="291"/>
      <c r="E26" s="292"/>
      <c r="F26" s="293"/>
      <c r="H26" s="393"/>
      <c r="I26" s="393"/>
      <c r="J26" s="393"/>
      <c r="K26" s="234"/>
      <c r="L26" s="234"/>
      <c r="M26" s="234"/>
      <c r="N26" s="224"/>
      <c r="O26" s="224"/>
    </row>
    <row r="27" spans="1:15" ht="15" customHeight="1" x14ac:dyDescent="0.15">
      <c r="A27" s="248"/>
      <c r="B27" s="85"/>
      <c r="C27" s="149" t="s">
        <v>296</v>
      </c>
      <c r="D27" s="291"/>
      <c r="E27" s="292"/>
      <c r="F27" s="293"/>
      <c r="H27" s="393"/>
      <c r="I27" s="393"/>
      <c r="J27" s="393"/>
      <c r="K27" s="234"/>
      <c r="L27" s="234"/>
      <c r="M27" s="234"/>
      <c r="N27" s="224"/>
      <c r="O27" s="224"/>
    </row>
    <row r="28" spans="1:15" ht="15" customHeight="1" x14ac:dyDescent="0.15">
      <c r="A28" s="248"/>
      <c r="B28" s="85"/>
      <c r="C28" s="149" t="s">
        <v>295</v>
      </c>
      <c r="D28" s="291"/>
      <c r="E28" s="292"/>
      <c r="F28" s="293"/>
      <c r="G28" s="113"/>
      <c r="I28" s="194"/>
      <c r="J28" s="17"/>
      <c r="K28" s="234"/>
      <c r="L28" s="234"/>
      <c r="M28" s="234"/>
      <c r="N28" s="224"/>
      <c r="O28" s="224"/>
    </row>
    <row r="29" spans="1:15" ht="15" customHeight="1" x14ac:dyDescent="0.15">
      <c r="A29" s="248"/>
      <c r="B29" s="85"/>
      <c r="C29" s="243" t="s">
        <v>177</v>
      </c>
      <c r="D29" s="381"/>
      <c r="E29" s="292"/>
      <c r="F29" s="293"/>
    </row>
    <row r="30" spans="1:15" ht="15" customHeight="1" x14ac:dyDescent="0.15">
      <c r="A30" s="248"/>
      <c r="B30" s="85"/>
      <c r="C30" s="109" t="s">
        <v>56</v>
      </c>
      <c r="D30" s="291"/>
      <c r="E30" s="292"/>
      <c r="F30" s="293"/>
    </row>
    <row r="31" spans="1:15" ht="15" customHeight="1" x14ac:dyDescent="0.15">
      <c r="A31" s="248"/>
      <c r="B31" s="85"/>
      <c r="C31" s="150" t="s">
        <v>147</v>
      </c>
      <c r="D31" s="291"/>
      <c r="E31" s="292"/>
      <c r="F31" s="293"/>
    </row>
    <row r="32" spans="1:15" ht="15" customHeight="1" x14ac:dyDescent="0.15">
      <c r="A32" s="248"/>
      <c r="B32" s="132"/>
      <c r="C32" s="297" t="s">
        <v>186</v>
      </c>
      <c r="D32" s="298"/>
      <c r="E32" s="298"/>
      <c r="F32" s="298"/>
      <c r="G32" s="298"/>
      <c r="H32" s="298"/>
    </row>
    <row r="33" spans="1:18" ht="15" customHeight="1" x14ac:dyDescent="0.15">
      <c r="A33" s="248"/>
      <c r="B33" s="132"/>
      <c r="C33" s="298"/>
      <c r="D33" s="298"/>
      <c r="E33" s="298"/>
      <c r="F33" s="298"/>
      <c r="G33" s="298"/>
      <c r="H33" s="298"/>
    </row>
    <row r="34" spans="1:18" x14ac:dyDescent="0.15">
      <c r="A34" s="248"/>
      <c r="B34" s="39"/>
      <c r="C34" s="299" t="s">
        <v>187</v>
      </c>
      <c r="D34" s="299"/>
      <c r="E34" s="299"/>
      <c r="F34" s="299"/>
      <c r="G34" s="299"/>
      <c r="H34" s="299"/>
    </row>
    <row r="35" spans="1:18" s="25" customFormat="1" ht="13.5" customHeight="1" x14ac:dyDescent="0.15">
      <c r="A35" s="249"/>
      <c r="B35" s="23"/>
      <c r="C35" s="1"/>
      <c r="D35" s="33"/>
      <c r="E35" s="33"/>
      <c r="F35" s="33"/>
      <c r="P35" s="60"/>
      <c r="Q35" s="60"/>
      <c r="R35" s="61"/>
    </row>
    <row r="36" spans="1:18" ht="32" customHeight="1" x14ac:dyDescent="0.15">
      <c r="A36" s="250"/>
      <c r="B36" s="378" t="s">
        <v>310</v>
      </c>
      <c r="C36" s="379"/>
      <c r="D36" s="379"/>
      <c r="E36" s="380"/>
      <c r="F36" s="156"/>
      <c r="G36" s="389" t="s">
        <v>220</v>
      </c>
      <c r="H36" s="389"/>
      <c r="I36" s="389"/>
      <c r="J36" s="389"/>
      <c r="K36" s="389"/>
      <c r="L36" s="389"/>
    </row>
    <row r="37" spans="1:18" ht="38" customHeight="1" x14ac:dyDescent="0.15">
      <c r="A37" s="250"/>
      <c r="B37" s="382" t="s">
        <v>183</v>
      </c>
      <c r="C37" s="383"/>
      <c r="D37" s="164" t="s">
        <v>208</v>
      </c>
      <c r="E37" s="167" t="s">
        <v>219</v>
      </c>
      <c r="G37" s="390" t="s">
        <v>278</v>
      </c>
      <c r="H37" s="391"/>
      <c r="I37" s="391"/>
      <c r="J37" s="391"/>
      <c r="K37" s="391"/>
      <c r="L37" s="392"/>
      <c r="M37" s="171"/>
      <c r="N37" s="171"/>
      <c r="O37" s="171"/>
    </row>
    <row r="38" spans="1:18" ht="16" x14ac:dyDescent="0.2">
      <c r="A38" s="250"/>
      <c r="B38" s="251" t="s">
        <v>285</v>
      </c>
      <c r="C38" s="251"/>
      <c r="D38" s="253"/>
      <c r="E38" s="254"/>
      <c r="G38" s="207"/>
      <c r="H38" s="208"/>
      <c r="I38" s="400"/>
      <c r="J38" s="401"/>
      <c r="K38" s="401"/>
      <c r="L38" s="402"/>
      <c r="M38" s="171"/>
      <c r="N38" s="171"/>
      <c r="O38" s="171"/>
    </row>
    <row r="39" spans="1:18" ht="12.75" customHeight="1" x14ac:dyDescent="0.15">
      <c r="A39" s="250"/>
      <c r="B39" s="34"/>
      <c r="C39" s="8" t="s">
        <v>48</v>
      </c>
      <c r="D39" s="126"/>
      <c r="E39" s="133"/>
      <c r="G39" s="209"/>
      <c r="H39" s="210"/>
      <c r="I39" s="294" t="str">
        <f>IF(A197&gt;0,"Supply drawings &amp; details of materials with application","")</f>
        <v/>
      </c>
      <c r="J39" s="295"/>
      <c r="K39" s="295"/>
      <c r="L39" s="296"/>
      <c r="M39" s="171"/>
      <c r="N39" s="171"/>
      <c r="O39" s="171"/>
    </row>
    <row r="40" spans="1:18" ht="12.75" customHeight="1" x14ac:dyDescent="0.15">
      <c r="A40" s="250"/>
      <c r="B40" s="26"/>
      <c r="C40" s="229" t="s">
        <v>188</v>
      </c>
      <c r="D40" s="417"/>
      <c r="E40" s="417"/>
      <c r="F40" s="417"/>
      <c r="G40" s="211"/>
      <c r="H40" s="212"/>
      <c r="I40" s="294"/>
      <c r="J40" s="295"/>
      <c r="K40" s="295"/>
      <c r="L40" s="296"/>
    </row>
    <row r="41" spans="1:18" ht="12.75" customHeight="1" x14ac:dyDescent="0.15">
      <c r="A41" s="250"/>
      <c r="B41" s="26"/>
      <c r="C41" s="8" t="s">
        <v>6</v>
      </c>
      <c r="D41" s="126"/>
      <c r="E41" s="133"/>
      <c r="G41" s="211"/>
      <c r="H41" s="212"/>
      <c r="I41" s="361"/>
      <c r="J41" s="362"/>
      <c r="K41" s="362"/>
      <c r="L41" s="363"/>
    </row>
    <row r="42" spans="1:18" ht="12.75" customHeight="1" x14ac:dyDescent="0.15">
      <c r="A42" s="250"/>
      <c r="B42" s="26"/>
      <c r="C42" s="8" t="s">
        <v>9</v>
      </c>
      <c r="D42" s="123"/>
      <c r="E42" s="133"/>
      <c r="G42" s="211"/>
      <c r="H42" s="212"/>
      <c r="I42" s="406" t="str">
        <f>IF(A199&gt;0,"Declare weight differences and changes to configuration","")</f>
        <v/>
      </c>
      <c r="J42" s="407"/>
      <c r="K42" s="407"/>
      <c r="L42" s="408"/>
    </row>
    <row r="43" spans="1:18" x14ac:dyDescent="0.15">
      <c r="A43" s="250"/>
      <c r="B43" s="26"/>
      <c r="C43" s="8" t="s">
        <v>10</v>
      </c>
      <c r="D43" s="123"/>
      <c r="E43" s="133"/>
      <c r="G43" s="211"/>
      <c r="H43" s="212"/>
      <c r="I43" s="361"/>
      <c r="J43" s="362"/>
      <c r="K43" s="362"/>
      <c r="L43" s="363"/>
    </row>
    <row r="44" spans="1:18" ht="13" customHeight="1" x14ac:dyDescent="0.15">
      <c r="A44" s="250"/>
      <c r="B44" s="26"/>
      <c r="C44" s="8" t="s">
        <v>7</v>
      </c>
      <c r="D44" s="123"/>
      <c r="E44" s="133"/>
      <c r="G44" s="213"/>
      <c r="H44" s="214"/>
      <c r="I44" s="364" t="str">
        <f>IF(B200&gt;0,"Supply full details, photos &amp; details of materials with application","")</f>
        <v/>
      </c>
      <c r="J44" s="365"/>
      <c r="K44" s="365"/>
      <c r="L44" s="366"/>
    </row>
    <row r="45" spans="1:18" ht="12.75" customHeight="1" x14ac:dyDescent="0.15">
      <c r="A45" s="250"/>
      <c r="B45" s="26"/>
      <c r="C45" s="8" t="s">
        <v>8</v>
      </c>
      <c r="D45" s="123"/>
      <c r="E45" s="133"/>
    </row>
    <row r="46" spans="1:18" ht="12.75" customHeight="1" x14ac:dyDescent="0.15">
      <c r="A46" s="250"/>
      <c r="B46" s="26"/>
      <c r="C46" s="8" t="s">
        <v>47</v>
      </c>
      <c r="D46" s="124"/>
      <c r="E46" s="133"/>
      <c r="F46" s="168" t="s">
        <v>154</v>
      </c>
      <c r="G46" s="414" t="s">
        <v>301</v>
      </c>
      <c r="H46" s="414"/>
      <c r="I46" s="414"/>
      <c r="J46" s="414"/>
      <c r="K46" s="414"/>
      <c r="L46" s="414"/>
      <c r="M46" s="414"/>
      <c r="N46" s="414"/>
      <c r="O46" s="233"/>
    </row>
    <row r="47" spans="1:18" ht="12.75" customHeight="1" x14ac:dyDescent="0.15">
      <c r="A47" s="250"/>
      <c r="B47" s="33"/>
      <c r="C47" s="9" t="s">
        <v>28</v>
      </c>
      <c r="D47" s="124"/>
      <c r="E47" s="133"/>
      <c r="F47" s="168" t="s">
        <v>154</v>
      </c>
      <c r="G47" s="414" t="s">
        <v>302</v>
      </c>
      <c r="H47" s="414"/>
      <c r="I47" s="414"/>
      <c r="J47" s="414"/>
      <c r="K47" s="414"/>
      <c r="L47" s="414"/>
      <c r="M47" s="414"/>
      <c r="N47" s="233"/>
      <c r="O47" s="233"/>
    </row>
    <row r="48" spans="1:18" ht="13.5" customHeight="1" x14ac:dyDescent="0.15">
      <c r="A48" s="250"/>
      <c r="C48" s="32" t="s">
        <v>176</v>
      </c>
      <c r="D48" s="125"/>
      <c r="E48" s="133"/>
      <c r="F48" s="168" t="s">
        <v>154</v>
      </c>
    </row>
    <row r="49" spans="1:15" ht="16.5" customHeight="1" x14ac:dyDescent="0.15">
      <c r="A49" s="250"/>
      <c r="C49" s="31" t="s">
        <v>206</v>
      </c>
      <c r="D49" s="415"/>
      <c r="E49" s="416"/>
      <c r="F49" s="168"/>
      <c r="G49" s="317" t="s">
        <v>315</v>
      </c>
      <c r="H49" s="318"/>
      <c r="I49" s="318"/>
      <c r="J49" s="318"/>
      <c r="K49" s="318"/>
      <c r="L49" s="318"/>
      <c r="M49" s="319"/>
      <c r="N49" s="34"/>
      <c r="O49" s="34"/>
    </row>
    <row r="50" spans="1:15" ht="15" customHeight="1" x14ac:dyDescent="0.15">
      <c r="A50" s="250"/>
      <c r="B50" s="147"/>
      <c r="C50" s="244" t="s">
        <v>207</v>
      </c>
      <c r="D50" s="166"/>
      <c r="E50" s="162"/>
      <c r="F50" s="168"/>
      <c r="G50" s="372"/>
      <c r="H50" s="373"/>
      <c r="I50" s="373"/>
      <c r="J50" s="373"/>
      <c r="K50" s="373"/>
      <c r="L50" s="373"/>
      <c r="M50" s="374"/>
      <c r="N50" s="263"/>
      <c r="O50" s="263"/>
    </row>
    <row r="51" spans="1:15" ht="12.75" customHeight="1" x14ac:dyDescent="0.15">
      <c r="A51" s="250"/>
      <c r="B51" s="31" t="s">
        <v>165</v>
      </c>
      <c r="C51" s="9" t="s">
        <v>153</v>
      </c>
      <c r="D51" s="124"/>
      <c r="E51" s="133"/>
      <c r="F51" s="168" t="s">
        <v>154</v>
      </c>
      <c r="G51" s="314"/>
      <c r="H51" s="315"/>
      <c r="I51" s="315"/>
      <c r="J51" s="315"/>
      <c r="K51" s="315"/>
      <c r="L51" s="315"/>
      <c r="M51" s="316"/>
      <c r="N51" s="263"/>
      <c r="O51" s="263"/>
    </row>
    <row r="52" spans="1:15" ht="12.75" customHeight="1" x14ac:dyDescent="0.15">
      <c r="A52" s="250"/>
      <c r="B52" s="26"/>
      <c r="C52" s="96" t="s">
        <v>184</v>
      </c>
      <c r="D52" s="123"/>
      <c r="E52" s="133"/>
      <c r="G52" s="314"/>
      <c r="H52" s="315"/>
      <c r="I52" s="315"/>
      <c r="J52" s="315"/>
      <c r="K52" s="315"/>
      <c r="L52" s="315"/>
      <c r="M52" s="316"/>
      <c r="N52" s="263"/>
      <c r="O52" s="263"/>
    </row>
    <row r="53" spans="1:15" ht="12.75" customHeight="1" x14ac:dyDescent="0.15">
      <c r="A53" s="250"/>
      <c r="B53" s="26"/>
      <c r="C53" s="96" t="s">
        <v>185</v>
      </c>
      <c r="D53" s="123"/>
      <c r="E53" s="133"/>
      <c r="G53" s="314"/>
      <c r="H53" s="315"/>
      <c r="I53" s="315"/>
      <c r="J53" s="315"/>
      <c r="K53" s="315"/>
      <c r="L53" s="315"/>
      <c r="M53" s="316"/>
      <c r="N53" s="263"/>
      <c r="O53" s="263"/>
    </row>
    <row r="54" spans="1:15" ht="12.75" customHeight="1" x14ac:dyDescent="0.15">
      <c r="A54" s="250"/>
      <c r="B54" s="26"/>
      <c r="C54" s="144"/>
      <c r="D54" s="157"/>
      <c r="E54" s="158"/>
      <c r="G54" s="314"/>
      <c r="H54" s="315"/>
      <c r="I54" s="315"/>
      <c r="J54" s="315"/>
      <c r="K54" s="315"/>
      <c r="L54" s="315"/>
      <c r="M54" s="316"/>
      <c r="N54" s="263"/>
      <c r="O54" s="263"/>
    </row>
    <row r="55" spans="1:15" x14ac:dyDescent="0.15">
      <c r="A55" s="250"/>
      <c r="B55" s="313" t="s">
        <v>108</v>
      </c>
      <c r="C55" s="138" t="s">
        <v>101</v>
      </c>
      <c r="D55" s="126"/>
      <c r="E55" s="133"/>
      <c r="G55" s="310"/>
      <c r="H55" s="311"/>
      <c r="I55" s="311"/>
      <c r="J55" s="311"/>
      <c r="K55" s="311"/>
      <c r="L55" s="311"/>
      <c r="M55" s="312"/>
      <c r="N55" s="242"/>
      <c r="O55" s="242"/>
    </row>
    <row r="56" spans="1:15" x14ac:dyDescent="0.15">
      <c r="A56" s="250"/>
      <c r="B56" s="313"/>
      <c r="C56" s="138" t="s">
        <v>102</v>
      </c>
      <c r="D56" s="126"/>
      <c r="E56" s="133"/>
      <c r="G56" s="300"/>
      <c r="H56" s="301"/>
      <c r="I56" s="301"/>
      <c r="J56" s="301"/>
      <c r="K56" s="301"/>
      <c r="L56" s="301"/>
      <c r="M56" s="302"/>
      <c r="N56" s="241"/>
      <c r="O56" s="241"/>
    </row>
    <row r="57" spans="1:15" x14ac:dyDescent="0.15">
      <c r="A57" s="250"/>
      <c r="B57" s="174"/>
      <c r="C57" s="12"/>
      <c r="D57" s="193"/>
      <c r="E57" s="197"/>
      <c r="G57" s="300"/>
      <c r="H57" s="301"/>
      <c r="I57" s="301"/>
      <c r="J57" s="301"/>
      <c r="K57" s="301"/>
      <c r="L57" s="301"/>
      <c r="M57" s="302"/>
      <c r="N57" s="241"/>
      <c r="O57" s="241"/>
    </row>
    <row r="58" spans="1:15" ht="13" customHeight="1" x14ac:dyDescent="0.15">
      <c r="A58" s="250"/>
      <c r="B58" s="290" t="s">
        <v>254</v>
      </c>
      <c r="C58" s="290"/>
      <c r="D58" s="201"/>
      <c r="E58" s="202"/>
      <c r="G58" s="300"/>
      <c r="H58" s="301"/>
      <c r="I58" s="301"/>
      <c r="J58" s="301"/>
      <c r="K58" s="301"/>
      <c r="L58" s="301"/>
      <c r="M58" s="302"/>
      <c r="N58" s="241"/>
      <c r="O58" s="241"/>
    </row>
    <row r="59" spans="1:15" ht="13" customHeight="1" x14ac:dyDescent="0.15">
      <c r="A59" s="250"/>
      <c r="B59" s="290" t="s">
        <v>265</v>
      </c>
      <c r="C59" s="290"/>
      <c r="D59" s="125"/>
      <c r="E59" s="133"/>
      <c r="G59" s="300"/>
      <c r="H59" s="301"/>
      <c r="I59" s="301"/>
      <c r="J59" s="301"/>
      <c r="K59" s="301"/>
      <c r="L59" s="301"/>
      <c r="M59" s="302"/>
      <c r="N59" s="241"/>
      <c r="O59" s="241"/>
    </row>
    <row r="60" spans="1:15" ht="13" customHeight="1" x14ac:dyDescent="0.15">
      <c r="A60" s="250"/>
      <c r="B60" s="290" t="s">
        <v>263</v>
      </c>
      <c r="C60" s="320"/>
      <c r="D60" s="205"/>
      <c r="E60" s="133"/>
      <c r="G60" s="300"/>
      <c r="H60" s="301"/>
      <c r="I60" s="301"/>
      <c r="J60" s="301"/>
      <c r="K60" s="301"/>
      <c r="L60" s="301"/>
      <c r="M60" s="302"/>
      <c r="N60" s="241"/>
      <c r="O60" s="241"/>
    </row>
    <row r="61" spans="1:15" ht="13" customHeight="1" x14ac:dyDescent="0.15">
      <c r="A61" s="250"/>
      <c r="B61" s="290" t="s">
        <v>264</v>
      </c>
      <c r="C61" s="320"/>
      <c r="D61" s="205"/>
      <c r="E61" s="133"/>
      <c r="G61" s="300"/>
      <c r="H61" s="301"/>
      <c r="I61" s="301"/>
      <c r="J61" s="301"/>
      <c r="K61" s="301"/>
      <c r="L61" s="301"/>
      <c r="M61" s="302"/>
      <c r="N61" s="241"/>
      <c r="O61" s="241"/>
    </row>
    <row r="62" spans="1:15" x14ac:dyDescent="0.15">
      <c r="A62" s="250"/>
      <c r="B62" s="204"/>
      <c r="C62" s="12"/>
      <c r="D62" s="193"/>
      <c r="E62" s="197"/>
      <c r="G62" s="300"/>
      <c r="H62" s="301"/>
      <c r="I62" s="301"/>
      <c r="J62" s="301"/>
      <c r="K62" s="301"/>
      <c r="L62" s="301"/>
      <c r="M62" s="302"/>
      <c r="N62" s="241"/>
      <c r="O62" s="241"/>
    </row>
    <row r="63" spans="1:15" x14ac:dyDescent="0.15">
      <c r="A63" s="250"/>
      <c r="B63" s="289" t="s">
        <v>267</v>
      </c>
      <c r="C63" s="289"/>
      <c r="D63" s="193"/>
      <c r="E63" s="197"/>
      <c r="G63" s="303"/>
      <c r="H63" s="304"/>
      <c r="I63" s="304"/>
      <c r="J63" s="304"/>
      <c r="K63" s="304"/>
      <c r="L63" s="304"/>
      <c r="M63" s="305"/>
      <c r="N63" s="241"/>
      <c r="O63" s="241"/>
    </row>
    <row r="64" spans="1:15" x14ac:dyDescent="0.15">
      <c r="A64" s="250"/>
      <c r="B64" s="353" t="str">
        <f>IF(C247=3,"The IRC Rating Authority will contact you for more information","")</f>
        <v/>
      </c>
      <c r="C64" s="353"/>
      <c r="D64" s="353"/>
      <c r="E64" s="353"/>
      <c r="F64" s="353"/>
      <c r="G64" s="344"/>
      <c r="H64" s="344"/>
      <c r="I64" s="344"/>
      <c r="J64" s="344"/>
      <c r="K64" s="344"/>
      <c r="L64" s="344"/>
      <c r="M64" s="344"/>
      <c r="N64" s="241"/>
      <c r="O64" s="241"/>
    </row>
    <row r="65" spans="1:15" x14ac:dyDescent="0.15">
      <c r="A65" s="250"/>
      <c r="B65" s="206"/>
      <c r="C65" s="206"/>
      <c r="D65" s="206"/>
      <c r="E65" s="206"/>
      <c r="F65" s="228"/>
      <c r="G65" s="345"/>
      <c r="H65" s="345"/>
      <c r="I65" s="345"/>
      <c r="J65" s="345"/>
      <c r="K65" s="345"/>
      <c r="L65" s="345"/>
      <c r="M65" s="345"/>
      <c r="N65" s="241"/>
      <c r="O65" s="241"/>
    </row>
    <row r="66" spans="1:15" ht="13" customHeight="1" x14ac:dyDescent="0.15">
      <c r="A66" s="250"/>
      <c r="B66" s="410" t="s">
        <v>243</v>
      </c>
      <c r="C66" s="410"/>
      <c r="D66" s="410"/>
      <c r="E66" s="410"/>
      <c r="F66" s="410"/>
      <c r="G66" s="241"/>
      <c r="H66" s="241"/>
      <c r="I66" s="241"/>
      <c r="J66" s="241"/>
      <c r="K66" s="241"/>
      <c r="L66" s="241"/>
      <c r="M66" s="241"/>
      <c r="N66" s="241"/>
      <c r="O66" s="241"/>
    </row>
    <row r="67" spans="1:15" ht="13" customHeight="1" x14ac:dyDescent="0.15">
      <c r="A67" s="250"/>
      <c r="B67" s="222"/>
      <c r="C67" s="222"/>
      <c r="D67" s="222"/>
      <c r="E67" s="222"/>
      <c r="F67" s="222"/>
      <c r="G67" s="241"/>
      <c r="H67" s="241"/>
      <c r="I67" s="241"/>
      <c r="J67" s="241"/>
      <c r="K67" s="241"/>
      <c r="L67" s="241"/>
      <c r="M67" s="241"/>
      <c r="N67" s="241"/>
      <c r="O67" s="241"/>
    </row>
    <row r="68" spans="1:15" ht="16" x14ac:dyDescent="0.2">
      <c r="A68" s="250"/>
      <c r="B68" s="251" t="s">
        <v>286</v>
      </c>
      <c r="C68" s="250"/>
      <c r="D68" s="250"/>
      <c r="E68" s="252"/>
      <c r="G68" s="241"/>
      <c r="H68" s="241"/>
      <c r="I68" s="241"/>
      <c r="J68" s="241"/>
      <c r="K68" s="241"/>
      <c r="L68" s="241"/>
      <c r="M68" s="241"/>
      <c r="N68" s="241"/>
      <c r="O68" s="241"/>
    </row>
    <row r="69" spans="1:15" x14ac:dyDescent="0.15">
      <c r="A69" s="250"/>
      <c r="C69" s="8" t="s">
        <v>11</v>
      </c>
      <c r="D69" s="126"/>
      <c r="E69" s="134"/>
      <c r="G69" s="241"/>
      <c r="H69" s="241"/>
      <c r="I69" s="241"/>
      <c r="J69" s="241"/>
      <c r="K69" s="241"/>
      <c r="L69" s="241"/>
      <c r="M69" s="241"/>
      <c r="N69" s="241"/>
      <c r="O69" s="241"/>
    </row>
    <row r="70" spans="1:15" x14ac:dyDescent="0.15">
      <c r="A70" s="250"/>
      <c r="B70" s="26"/>
      <c r="C70" s="8" t="s">
        <v>12</v>
      </c>
      <c r="D70" s="126"/>
      <c r="E70" s="134"/>
      <c r="G70" s="242"/>
      <c r="H70" s="242"/>
      <c r="I70" s="242"/>
      <c r="J70" s="242"/>
      <c r="K70" s="242"/>
      <c r="L70" s="242"/>
      <c r="M70" s="242"/>
      <c r="N70" s="242"/>
      <c r="O70" s="242"/>
    </row>
    <row r="71" spans="1:15" x14ac:dyDescent="0.15">
      <c r="A71" s="250"/>
      <c r="B71" s="26"/>
      <c r="C71" s="8" t="s">
        <v>14</v>
      </c>
      <c r="D71" s="126"/>
      <c r="E71" s="134"/>
      <c r="F71" s="168"/>
      <c r="G71" s="241"/>
      <c r="H71" s="241"/>
      <c r="I71" s="241"/>
      <c r="J71" s="241"/>
      <c r="K71" s="241"/>
      <c r="L71" s="241"/>
      <c r="M71" s="241"/>
      <c r="N71" s="241"/>
      <c r="O71" s="241"/>
    </row>
    <row r="72" spans="1:15" x14ac:dyDescent="0.15">
      <c r="A72" s="250"/>
      <c r="B72" s="26"/>
      <c r="C72" s="8" t="s">
        <v>13</v>
      </c>
      <c r="D72" s="126"/>
      <c r="E72" s="134"/>
      <c r="I72" s="241"/>
      <c r="J72" s="241"/>
      <c r="K72" s="241"/>
      <c r="L72" s="241"/>
      <c r="M72" s="241"/>
      <c r="N72" s="241"/>
      <c r="O72" s="241"/>
    </row>
    <row r="73" spans="1:15" x14ac:dyDescent="0.15">
      <c r="A73" s="250"/>
      <c r="B73" s="284"/>
      <c r="C73" s="287" t="s">
        <v>15</v>
      </c>
      <c r="D73" s="126"/>
      <c r="E73" s="134"/>
      <c r="F73" s="370" t="s">
        <v>332</v>
      </c>
      <c r="G73" s="371"/>
      <c r="H73" s="371"/>
      <c r="I73" s="241"/>
      <c r="J73" s="241"/>
      <c r="K73" s="241"/>
      <c r="L73" s="241"/>
      <c r="M73" s="241"/>
      <c r="N73" s="241"/>
      <c r="O73" s="241"/>
    </row>
    <row r="74" spans="1:15" x14ac:dyDescent="0.15">
      <c r="A74" s="250"/>
      <c r="B74" s="23"/>
      <c r="C74" s="286" t="s">
        <v>190</v>
      </c>
      <c r="D74" s="126"/>
      <c r="E74" s="134"/>
      <c r="F74" s="368" t="s">
        <v>331</v>
      </c>
      <c r="G74" s="369"/>
      <c r="H74" s="369"/>
      <c r="I74" s="241"/>
      <c r="J74" s="241"/>
      <c r="K74" s="241"/>
      <c r="L74" s="241"/>
      <c r="M74" s="241"/>
      <c r="N74" s="241"/>
      <c r="O74" s="241"/>
    </row>
    <row r="75" spans="1:15" x14ac:dyDescent="0.15">
      <c r="A75" s="250"/>
      <c r="B75" s="23"/>
      <c r="C75" s="12"/>
      <c r="D75" s="193"/>
      <c r="E75" s="194"/>
      <c r="F75" s="168"/>
      <c r="G75" s="241"/>
      <c r="H75" s="241"/>
      <c r="I75" s="241"/>
      <c r="J75" s="241"/>
      <c r="K75" s="241"/>
      <c r="L75" s="241"/>
      <c r="M75" s="241"/>
      <c r="N75" s="241"/>
      <c r="O75" s="241"/>
    </row>
    <row r="76" spans="1:15" ht="12.5" customHeight="1" x14ac:dyDescent="0.15">
      <c r="A76" s="250"/>
      <c r="B76" s="413" t="s">
        <v>308</v>
      </c>
      <c r="C76" s="413"/>
      <c r="D76" s="405"/>
      <c r="E76" s="405"/>
      <c r="F76" s="183" t="s">
        <v>191</v>
      </c>
      <c r="G76" s="367" t="str">
        <f>IF(C180=5,"Enter SPL measurement if shorter than STL","")</f>
        <v/>
      </c>
      <c r="H76" s="367"/>
      <c r="I76" s="367"/>
      <c r="J76" s="241"/>
      <c r="K76" s="241"/>
      <c r="L76" s="241"/>
      <c r="M76" s="241"/>
      <c r="N76" s="241"/>
      <c r="O76" s="241"/>
    </row>
    <row r="77" spans="1:15" ht="8" customHeight="1" x14ac:dyDescent="0.15">
      <c r="A77" s="250"/>
      <c r="B77" s="144"/>
      <c r="C77" s="144"/>
      <c r="D77" s="146"/>
      <c r="E77" s="146"/>
      <c r="G77" s="241"/>
      <c r="H77" s="241"/>
      <c r="I77" s="241"/>
      <c r="J77" s="241"/>
      <c r="K77" s="241"/>
      <c r="L77" s="241"/>
      <c r="M77" s="241"/>
      <c r="N77" s="241"/>
      <c r="O77" s="241"/>
    </row>
    <row r="78" spans="1:15" ht="16" customHeight="1" x14ac:dyDescent="0.15">
      <c r="A78" s="250"/>
      <c r="B78" s="412" t="s">
        <v>211</v>
      </c>
      <c r="C78" s="412"/>
      <c r="D78" s="412"/>
      <c r="E78" s="412"/>
      <c r="F78" s="183" t="s">
        <v>191</v>
      </c>
      <c r="G78" s="241"/>
      <c r="H78" s="241"/>
      <c r="I78" s="241"/>
      <c r="J78" s="241"/>
      <c r="K78" s="241"/>
      <c r="L78" s="241"/>
      <c r="M78" s="241"/>
      <c r="N78" s="241"/>
      <c r="O78" s="241"/>
    </row>
    <row r="79" spans="1:15" ht="16" customHeight="1" x14ac:dyDescent="0.15">
      <c r="A79" s="250"/>
      <c r="B79" s="412"/>
      <c r="C79" s="412"/>
      <c r="D79" s="412"/>
      <c r="E79" s="412"/>
      <c r="G79" s="241"/>
      <c r="H79" s="241"/>
      <c r="I79" s="241"/>
      <c r="J79" s="241"/>
      <c r="K79" s="241"/>
      <c r="L79" s="241"/>
      <c r="M79" s="241"/>
      <c r="N79" s="241"/>
      <c r="O79" s="241"/>
    </row>
    <row r="80" spans="1:15" x14ac:dyDescent="0.15">
      <c r="A80" s="250"/>
      <c r="B80" s="161"/>
      <c r="C80" s="161"/>
      <c r="D80" s="161"/>
      <c r="E80" s="161"/>
      <c r="G80" s="241"/>
      <c r="H80" s="241"/>
      <c r="I80" s="241"/>
      <c r="J80" s="241"/>
      <c r="K80" s="241"/>
      <c r="L80" s="241"/>
      <c r="M80" s="241"/>
      <c r="N80" s="241"/>
      <c r="O80" s="241"/>
    </row>
    <row r="81" spans="1:20" x14ac:dyDescent="0.15">
      <c r="A81" s="250"/>
      <c r="B81" s="356" t="s">
        <v>227</v>
      </c>
      <c r="C81" s="356"/>
      <c r="D81" s="125"/>
      <c r="E81" s="134"/>
      <c r="F81" s="168"/>
      <c r="G81" s="241"/>
      <c r="H81" s="241"/>
      <c r="I81" s="241"/>
      <c r="J81" s="241"/>
      <c r="K81" s="241"/>
      <c r="L81" s="241"/>
      <c r="M81" s="241"/>
      <c r="N81" s="241"/>
      <c r="O81" s="241"/>
    </row>
    <row r="82" spans="1:20" x14ac:dyDescent="0.15">
      <c r="A82" s="250"/>
      <c r="B82" s="343"/>
      <c r="C82" s="343"/>
      <c r="D82" s="120"/>
      <c r="E82" s="122"/>
      <c r="F82" s="168"/>
      <c r="G82" s="241"/>
      <c r="H82" s="241"/>
      <c r="I82" s="241"/>
      <c r="J82" s="241"/>
      <c r="K82" s="241"/>
      <c r="L82" s="241"/>
      <c r="M82" s="241"/>
      <c r="N82" s="241"/>
      <c r="O82" s="241"/>
    </row>
    <row r="83" spans="1:20" x14ac:dyDescent="0.15">
      <c r="A83" s="250"/>
      <c r="B83" s="356" t="s">
        <v>159</v>
      </c>
      <c r="C83" s="411"/>
      <c r="D83" s="127"/>
      <c r="E83" s="134"/>
      <c r="F83" s="168"/>
      <c r="G83" s="241"/>
      <c r="H83" s="241"/>
      <c r="I83" s="241"/>
      <c r="J83" s="241"/>
      <c r="K83" s="241"/>
      <c r="L83" s="241"/>
      <c r="M83" s="241"/>
      <c r="N83" s="241"/>
      <c r="O83" s="241"/>
    </row>
    <row r="84" spans="1:20" x14ac:dyDescent="0.15">
      <c r="A84" s="250"/>
      <c r="B84" s="354" t="s">
        <v>155</v>
      </c>
      <c r="C84" s="354"/>
      <c r="D84" s="125"/>
      <c r="E84" s="134"/>
      <c r="F84" s="184" t="s">
        <v>224</v>
      </c>
      <c r="G84" s="241"/>
      <c r="H84" s="241"/>
      <c r="I84" s="241"/>
      <c r="J84" s="241"/>
      <c r="K84" s="241"/>
      <c r="L84" s="241"/>
      <c r="M84" s="241"/>
      <c r="N84" s="241"/>
      <c r="O84" s="241"/>
    </row>
    <row r="85" spans="1:20" x14ac:dyDescent="0.15">
      <c r="A85" s="250"/>
      <c r="C85" s="169"/>
      <c r="D85" s="115"/>
      <c r="E85" s="116"/>
      <c r="F85" s="168"/>
      <c r="G85" s="241"/>
      <c r="H85" s="241"/>
      <c r="I85" s="241"/>
      <c r="J85" s="241"/>
      <c r="K85" s="241"/>
      <c r="L85" s="241"/>
      <c r="M85" s="241"/>
      <c r="N85" s="241"/>
      <c r="O85" s="241"/>
    </row>
    <row r="86" spans="1:20" ht="15.5" customHeight="1" x14ac:dyDescent="0.15">
      <c r="A86" s="250"/>
      <c r="B86" s="409" t="s">
        <v>221</v>
      </c>
      <c r="C86" s="409"/>
      <c r="D86" s="177"/>
      <c r="E86" s="177"/>
      <c r="F86" s="185"/>
      <c r="G86" s="97"/>
      <c r="H86" s="97"/>
      <c r="I86" s="97"/>
      <c r="J86" s="97"/>
      <c r="K86" s="97"/>
      <c r="L86" s="97"/>
      <c r="M86" s="97"/>
      <c r="N86" s="97"/>
      <c r="O86" s="97"/>
      <c r="P86" s="62"/>
      <c r="Q86" s="62"/>
      <c r="R86" s="63"/>
      <c r="S86" s="27"/>
      <c r="T86" s="27"/>
    </row>
    <row r="87" spans="1:20" ht="16" customHeight="1" x14ac:dyDescent="0.15">
      <c r="A87" s="250"/>
      <c r="B87" s="418" t="s">
        <v>120</v>
      </c>
      <c r="C87" s="418"/>
      <c r="D87" s="176"/>
      <c r="E87" s="176"/>
      <c r="F87" s="58"/>
      <c r="G87" s="97"/>
      <c r="H87" s="97"/>
      <c r="I87" s="97"/>
      <c r="J87" s="97"/>
      <c r="K87" s="97"/>
      <c r="L87" s="97"/>
      <c r="M87" s="97"/>
      <c r="N87" s="97"/>
      <c r="O87" s="97"/>
      <c r="P87" s="62"/>
      <c r="Q87" s="62"/>
      <c r="R87" s="63"/>
      <c r="S87" s="27"/>
      <c r="T87" s="27"/>
    </row>
    <row r="88" spans="1:20" ht="16" customHeight="1" x14ac:dyDescent="0.15">
      <c r="A88" s="250"/>
      <c r="B88" s="109"/>
      <c r="C88" s="109"/>
      <c r="D88" s="176"/>
      <c r="E88" s="176"/>
      <c r="F88" s="58"/>
      <c r="G88" s="97"/>
      <c r="H88" s="97"/>
      <c r="I88" s="97"/>
      <c r="J88" s="97"/>
      <c r="K88" s="97"/>
      <c r="L88" s="97"/>
      <c r="M88" s="97"/>
      <c r="N88" s="97"/>
      <c r="O88" s="97"/>
      <c r="P88" s="62"/>
      <c r="Q88" s="62"/>
      <c r="R88" s="63"/>
      <c r="S88" s="27"/>
      <c r="T88" s="27"/>
    </row>
    <row r="89" spans="1:20" ht="16" x14ac:dyDescent="0.15">
      <c r="A89" s="250"/>
      <c r="B89" s="255" t="s">
        <v>287</v>
      </c>
      <c r="C89" s="256"/>
      <c r="D89" s="257"/>
      <c r="E89" s="257"/>
      <c r="F89" s="58"/>
      <c r="G89" s="97"/>
      <c r="H89" s="97"/>
      <c r="I89" s="97"/>
      <c r="J89" s="97"/>
      <c r="K89" s="97"/>
      <c r="L89" s="97"/>
      <c r="M89" s="97"/>
      <c r="N89" s="97"/>
      <c r="O89" s="97"/>
      <c r="P89" s="62"/>
      <c r="Q89" s="62"/>
      <c r="R89" s="63"/>
      <c r="S89" s="27"/>
      <c r="T89" s="27"/>
    </row>
    <row r="90" spans="1:20" x14ac:dyDescent="0.15">
      <c r="A90" s="250"/>
      <c r="B90" s="26" t="s">
        <v>132</v>
      </c>
      <c r="C90" s="8" t="s">
        <v>27</v>
      </c>
      <c r="D90" s="126"/>
      <c r="E90" s="134"/>
      <c r="F90" s="28"/>
      <c r="H90" s="36"/>
      <c r="I90" s="36"/>
      <c r="J90" s="36"/>
      <c r="K90" s="36"/>
      <c r="L90" s="36"/>
      <c r="M90" s="36"/>
      <c r="N90" s="36"/>
    </row>
    <row r="91" spans="1:20" ht="12.75" customHeight="1" x14ac:dyDescent="0.2">
      <c r="A91" s="250"/>
      <c r="B91" s="26"/>
      <c r="C91" s="8" t="s">
        <v>18</v>
      </c>
      <c r="D91" s="126"/>
      <c r="E91" s="134"/>
      <c r="F91" s="28"/>
      <c r="G91" s="29"/>
      <c r="H91" s="29"/>
      <c r="I91" s="29"/>
      <c r="J91" s="77"/>
    </row>
    <row r="92" spans="1:20" ht="12.75" customHeight="1" x14ac:dyDescent="0.2">
      <c r="A92" s="250"/>
      <c r="B92" s="26"/>
      <c r="C92" s="8" t="s">
        <v>19</v>
      </c>
      <c r="D92" s="126"/>
      <c r="E92" s="134"/>
      <c r="F92" s="28"/>
      <c r="G92" s="29"/>
      <c r="H92" s="29"/>
      <c r="I92" s="29"/>
      <c r="J92" s="77"/>
    </row>
    <row r="93" spans="1:20" x14ac:dyDescent="0.15">
      <c r="A93" s="250"/>
      <c r="B93" s="33"/>
      <c r="C93" s="33"/>
      <c r="D93" s="95"/>
      <c r="E93" s="99"/>
      <c r="F93" s="42"/>
      <c r="G93" s="97"/>
      <c r="H93" s="97"/>
      <c r="I93" s="97"/>
      <c r="J93" s="97"/>
      <c r="K93" s="97"/>
      <c r="L93" s="97"/>
      <c r="M93" s="97"/>
      <c r="N93" s="97"/>
      <c r="O93" s="97"/>
      <c r="P93" s="62"/>
      <c r="Q93" s="62"/>
      <c r="R93" s="63"/>
      <c r="S93" s="27"/>
      <c r="T93" s="27"/>
    </row>
    <row r="94" spans="1:20" x14ac:dyDescent="0.15">
      <c r="A94" s="250"/>
      <c r="B94" s="26" t="s">
        <v>26</v>
      </c>
      <c r="C94" s="96" t="s">
        <v>148</v>
      </c>
      <c r="D94" s="126"/>
      <c r="E94" s="134"/>
      <c r="F94" s="403"/>
      <c r="G94" s="404"/>
      <c r="H94" s="404"/>
      <c r="I94" s="404"/>
      <c r="J94" s="404"/>
      <c r="K94" s="404"/>
      <c r="L94" s="404"/>
      <c r="M94" s="404"/>
      <c r="N94" s="404"/>
      <c r="O94" s="404"/>
      <c r="P94" s="64"/>
      <c r="Q94" s="64"/>
      <c r="R94" s="65"/>
      <c r="S94" s="1"/>
      <c r="T94" s="1"/>
    </row>
    <row r="95" spans="1:20" ht="12.75" customHeight="1" x14ac:dyDescent="0.15">
      <c r="A95" s="250"/>
      <c r="B95" s="26"/>
      <c r="C95" s="397" t="s">
        <v>149</v>
      </c>
      <c r="D95" s="397"/>
      <c r="E95" s="397"/>
      <c r="F95" s="397"/>
      <c r="G95" s="397"/>
      <c r="H95" s="397"/>
      <c r="I95" s="42"/>
      <c r="J95" s="42"/>
      <c r="K95" s="42"/>
      <c r="L95" s="42"/>
      <c r="P95" s="64"/>
      <c r="Q95" s="64"/>
      <c r="R95" s="65"/>
      <c r="S95" s="1"/>
      <c r="T95" s="1"/>
    </row>
    <row r="96" spans="1:20" x14ac:dyDescent="0.15">
      <c r="A96" s="250"/>
      <c r="B96" s="26"/>
      <c r="C96" s="96" t="s">
        <v>150</v>
      </c>
      <c r="D96" s="126"/>
      <c r="E96" s="134"/>
      <c r="F96" s="44"/>
      <c r="G96" s="42"/>
      <c r="H96" s="42"/>
      <c r="I96" s="42"/>
      <c r="K96" s="41"/>
      <c r="L96" s="41"/>
      <c r="M96" s="41"/>
      <c r="N96" s="41"/>
      <c r="O96" s="41"/>
      <c r="P96" s="64"/>
      <c r="Q96" s="64"/>
      <c r="R96" s="65"/>
      <c r="S96" s="1"/>
      <c r="T96" s="1"/>
    </row>
    <row r="97" spans="1:15" x14ac:dyDescent="0.15">
      <c r="A97" s="250"/>
      <c r="B97" s="26"/>
      <c r="C97" s="96" t="s">
        <v>151</v>
      </c>
      <c r="D97" s="126"/>
      <c r="E97" s="134"/>
      <c r="G97" s="42"/>
      <c r="H97" s="42"/>
      <c r="I97" s="42"/>
    </row>
    <row r="98" spans="1:15" x14ac:dyDescent="0.15">
      <c r="A98" s="250"/>
      <c r="B98" s="26"/>
      <c r="C98" s="8" t="s">
        <v>112</v>
      </c>
      <c r="D98" s="126"/>
      <c r="E98" s="134"/>
      <c r="F98" s="45"/>
      <c r="G98" s="42"/>
      <c r="H98" s="42"/>
      <c r="I98" s="42"/>
      <c r="J98" s="41"/>
    </row>
    <row r="99" spans="1:15" x14ac:dyDescent="0.15">
      <c r="A99" s="250"/>
      <c r="B99" s="26"/>
      <c r="C99" s="12" t="s">
        <v>37</v>
      </c>
      <c r="D99" s="126"/>
      <c r="E99" s="134"/>
      <c r="F99" s="45"/>
      <c r="G99" s="42"/>
      <c r="H99" s="42"/>
      <c r="I99" s="42"/>
      <c r="J99" s="41"/>
    </row>
    <row r="100" spans="1:15" x14ac:dyDescent="0.15">
      <c r="A100" s="250"/>
      <c r="B100" s="26"/>
      <c r="C100" s="8" t="s">
        <v>17</v>
      </c>
      <c r="D100" s="126"/>
      <c r="E100" s="134"/>
      <c r="G100" s="46"/>
      <c r="H100" s="46"/>
      <c r="I100" s="46"/>
      <c r="J100" s="41"/>
      <c r="L100" s="40"/>
      <c r="M100" s="87"/>
      <c r="N100" s="87"/>
      <c r="O100" s="87"/>
    </row>
    <row r="101" spans="1:15" x14ac:dyDescent="0.15">
      <c r="A101" s="250"/>
      <c r="B101" s="26"/>
      <c r="C101" s="89"/>
      <c r="D101" s="13" t="s">
        <v>36</v>
      </c>
      <c r="E101" s="47">
        <f>IF(F161=TRUE,(0.0625*(ROUND(D96,2))*(4*(ROUND(D97,2))+(6*(ROUND(D100,2)))+(3*(ROUND(D99,2)))+(2*(ROUND(D98,2)))+0.09)),0)</f>
        <v>0</v>
      </c>
      <c r="F101" s="351"/>
      <c r="G101" s="352"/>
      <c r="H101" s="352"/>
      <c r="I101" s="352"/>
      <c r="J101" s="180"/>
      <c r="K101" s="168"/>
      <c r="L101" s="87"/>
      <c r="M101" s="87"/>
      <c r="N101" s="87"/>
      <c r="O101" s="87"/>
    </row>
    <row r="102" spans="1:15" x14ac:dyDescent="0.15">
      <c r="A102" s="250"/>
      <c r="B102" s="285" t="s">
        <v>174</v>
      </c>
      <c r="C102" s="89"/>
      <c r="D102" s="128"/>
      <c r="E102" s="135"/>
      <c r="F102" s="181" t="s">
        <v>335</v>
      </c>
      <c r="G102" s="182">
        <f>D97*0.075</f>
        <v>0</v>
      </c>
      <c r="H102" s="355" t="str">
        <f>IF(D102&gt;G102,"Check Foot Offset. If over 7.5% then it will be added to LL for the calculation of HSA on your certificate","")</f>
        <v/>
      </c>
      <c r="I102" s="355"/>
      <c r="J102" s="355"/>
      <c r="K102" s="355"/>
      <c r="L102" s="87"/>
      <c r="M102" s="87"/>
      <c r="N102" s="87"/>
      <c r="O102" s="87"/>
    </row>
    <row r="103" spans="1:15" x14ac:dyDescent="0.15">
      <c r="A103" s="250"/>
      <c r="B103" s="26"/>
      <c r="C103" s="79"/>
      <c r="D103" s="80"/>
      <c r="E103" s="82"/>
      <c r="F103" s="179"/>
      <c r="G103" s="179"/>
      <c r="H103" s="355"/>
      <c r="I103" s="355"/>
      <c r="J103" s="355"/>
      <c r="K103" s="355"/>
    </row>
    <row r="104" spans="1:15" x14ac:dyDescent="0.15">
      <c r="A104" s="250"/>
      <c r="B104" s="144" t="s">
        <v>277</v>
      </c>
      <c r="C104" s="79"/>
      <c r="D104" s="81"/>
      <c r="E104" s="83"/>
      <c r="F104" s="58"/>
      <c r="G104" s="78"/>
      <c r="H104" s="78"/>
      <c r="I104" s="78"/>
      <c r="J104" s="41"/>
    </row>
    <row r="105" spans="1:15" x14ac:dyDescent="0.15">
      <c r="A105" s="250"/>
      <c r="B105" s="26"/>
      <c r="C105" s="79"/>
      <c r="D105" s="81"/>
      <c r="E105" s="83"/>
      <c r="F105" s="185"/>
      <c r="G105" s="179"/>
      <c r="H105" s="179"/>
      <c r="I105" s="78"/>
      <c r="J105" s="41"/>
    </row>
    <row r="106" spans="1:15" x14ac:dyDescent="0.15">
      <c r="A106" s="250"/>
      <c r="B106" s="23" t="s">
        <v>179</v>
      </c>
      <c r="C106" s="165"/>
      <c r="D106" s="129"/>
      <c r="E106" s="83"/>
      <c r="F106" s="342" t="s">
        <v>189</v>
      </c>
      <c r="G106" s="342"/>
      <c r="H106" s="342"/>
      <c r="I106" s="78"/>
      <c r="J106" s="41"/>
    </row>
    <row r="107" spans="1:15" x14ac:dyDescent="0.15">
      <c r="A107" s="250"/>
      <c r="B107" s="34"/>
      <c r="C107" s="165"/>
      <c r="D107" s="81"/>
      <c r="E107" s="83"/>
      <c r="F107" s="185"/>
      <c r="G107" s="179"/>
      <c r="H107" s="179"/>
      <c r="I107" s="78"/>
      <c r="J107" s="41"/>
    </row>
    <row r="108" spans="1:15" ht="14" thickBot="1" x14ac:dyDescent="0.2">
      <c r="A108" s="250"/>
      <c r="B108" s="34" t="s">
        <v>178</v>
      </c>
      <c r="C108" s="165"/>
      <c r="D108" s="347" t="str">
        <f>IF(D106=0,"","Complete all data")</f>
        <v/>
      </c>
      <c r="E108" s="347"/>
      <c r="F108" s="342" t="s">
        <v>189</v>
      </c>
      <c r="G108" s="342"/>
      <c r="H108" s="342"/>
      <c r="I108" s="78"/>
      <c r="J108" s="41"/>
    </row>
    <row r="109" spans="1:15" x14ac:dyDescent="0.15">
      <c r="A109" s="250"/>
      <c r="B109" s="34"/>
      <c r="C109" s="272" t="s">
        <v>215</v>
      </c>
      <c r="D109" s="273"/>
      <c r="E109" s="274"/>
      <c r="F109" s="186" t="str">
        <f>IF(AND((D110&gt;0),(D110&lt;(D109*0.625))),"SHW &lt; 62.5%. Too narrow - rate as headsail","")</f>
        <v/>
      </c>
      <c r="I109" s="78"/>
      <c r="J109" s="41"/>
    </row>
    <row r="110" spans="1:15" ht="14" thickBot="1" x14ac:dyDescent="0.2">
      <c r="A110" s="250"/>
      <c r="B110" s="34"/>
      <c r="C110" s="275" t="s">
        <v>216</v>
      </c>
      <c r="D110" s="276"/>
      <c r="E110" s="277"/>
      <c r="F110" s="186" t="str">
        <f>IF(AND((D110&gt;0),(D110&gt;=(D109*0.75))),"SHW &gt;= 75%. Too wide - rate as spinnaker","")</f>
        <v/>
      </c>
      <c r="G110" s="179"/>
      <c r="H110" s="179"/>
      <c r="I110" s="78"/>
      <c r="J110" s="41"/>
    </row>
    <row r="111" spans="1:15" x14ac:dyDescent="0.15">
      <c r="A111" s="250"/>
      <c r="B111" s="34"/>
      <c r="C111" s="288" t="s">
        <v>231</v>
      </c>
      <c r="D111" s="270"/>
      <c r="E111" s="271"/>
      <c r="F111" s="218"/>
      <c r="G111" s="219"/>
      <c r="H111" s="219"/>
      <c r="I111" s="78"/>
      <c r="J111" s="41"/>
    </row>
    <row r="112" spans="1:15" x14ac:dyDescent="0.15">
      <c r="A112" s="250"/>
      <c r="B112" s="34"/>
      <c r="C112" s="288" t="s">
        <v>232</v>
      </c>
      <c r="D112" s="126"/>
      <c r="E112" s="134"/>
      <c r="F112" s="185"/>
      <c r="G112" s="221"/>
      <c r="H112" s="221"/>
      <c r="J112" s="41"/>
    </row>
    <row r="113" spans="1:18" x14ac:dyDescent="0.15">
      <c r="A113" s="250"/>
      <c r="B113" s="34"/>
      <c r="C113" s="288" t="s">
        <v>235</v>
      </c>
      <c r="D113" s="126"/>
      <c r="E113" s="134"/>
      <c r="F113" s="187"/>
      <c r="G113" s="220"/>
      <c r="H113" s="179"/>
      <c r="I113" s="179"/>
      <c r="J113" s="41"/>
    </row>
    <row r="114" spans="1:18" x14ac:dyDescent="0.15">
      <c r="A114" s="250"/>
      <c r="B114" s="34"/>
      <c r="C114" s="288" t="s">
        <v>234</v>
      </c>
      <c r="D114" s="126"/>
      <c r="E114" s="134"/>
      <c r="F114" s="58"/>
      <c r="G114" s="78"/>
      <c r="H114" s="78"/>
      <c r="I114" s="78"/>
      <c r="J114" s="41"/>
    </row>
    <row r="115" spans="1:18" x14ac:dyDescent="0.15">
      <c r="A115" s="250"/>
      <c r="B115" s="34"/>
      <c r="C115" s="288" t="s">
        <v>233</v>
      </c>
      <c r="D115" s="126"/>
      <c r="E115" s="134"/>
      <c r="F115" s="58"/>
      <c r="G115" s="78"/>
      <c r="H115" s="78"/>
      <c r="I115" s="78"/>
      <c r="J115" s="41"/>
    </row>
    <row r="116" spans="1:18" x14ac:dyDescent="0.15">
      <c r="A116" s="250"/>
      <c r="B116" s="34"/>
      <c r="C116" s="165"/>
      <c r="D116" s="13" t="s">
        <v>180</v>
      </c>
      <c r="E116" s="47">
        <f>IF(F164=TRUE,(0.0625*(ROUND(D111,2))*(4*(ROUND(D112,2))+(6*(ROUND(D113,2)))+(3*(ROUND(D114,2)))+(2*(ROUND(D115,2)))+0.09)),0)</f>
        <v>0</v>
      </c>
      <c r="F116" s="351"/>
      <c r="G116" s="352"/>
      <c r="H116" s="352"/>
      <c r="I116" s="352"/>
      <c r="J116" s="41"/>
    </row>
    <row r="117" spans="1:18" x14ac:dyDescent="0.15">
      <c r="A117" s="250"/>
      <c r="B117" s="285" t="s">
        <v>333</v>
      </c>
      <c r="C117" s="89"/>
      <c r="D117" s="128"/>
      <c r="E117" s="135"/>
      <c r="F117" s="181" t="s">
        <v>334</v>
      </c>
      <c r="G117" s="182">
        <f>D112*0.075</f>
        <v>0</v>
      </c>
      <c r="H117" s="283"/>
      <c r="I117" s="283"/>
      <c r="J117" s="41"/>
    </row>
    <row r="118" spans="1:18" s="154" customFormat="1" x14ac:dyDescent="0.15">
      <c r="A118" s="250"/>
      <c r="B118" s="34"/>
      <c r="C118" s="165"/>
      <c r="D118" s="178"/>
      <c r="E118" s="82"/>
      <c r="F118" s="58"/>
      <c r="G118" s="78"/>
      <c r="H118" s="78"/>
      <c r="I118" s="78"/>
      <c r="J118" s="153"/>
      <c r="K118" s="40"/>
      <c r="L118" s="40"/>
      <c r="M118" s="40"/>
      <c r="N118" s="40"/>
      <c r="O118" s="40"/>
      <c r="P118" s="30"/>
      <c r="Q118" s="30"/>
      <c r="R118" s="30"/>
    </row>
    <row r="119" spans="1:18" ht="12.75" customHeight="1" x14ac:dyDescent="0.15">
      <c r="A119" s="250"/>
      <c r="B119" s="24" t="s">
        <v>55</v>
      </c>
      <c r="C119" s="24"/>
      <c r="D119" s="129"/>
      <c r="E119" s="48"/>
      <c r="F119" s="349"/>
      <c r="G119" s="349"/>
      <c r="H119" s="349"/>
      <c r="I119" s="349"/>
      <c r="J119" s="349"/>
      <c r="K119" s="349"/>
      <c r="L119" s="349"/>
    </row>
    <row r="120" spans="1:18" ht="12.75" customHeight="1" x14ac:dyDescent="0.2">
      <c r="A120" s="250"/>
      <c r="B120" s="24"/>
      <c r="C120" s="24"/>
      <c r="D120" s="57"/>
      <c r="E120" s="12"/>
      <c r="F120" s="29"/>
      <c r="G120" s="29"/>
      <c r="H120" s="188"/>
      <c r="I120" s="188"/>
      <c r="J120" s="77"/>
    </row>
    <row r="121" spans="1:18" ht="12.75" customHeight="1" x14ac:dyDescent="0.2">
      <c r="A121" s="250"/>
      <c r="B121" s="348" t="s">
        <v>173</v>
      </c>
      <c r="C121" s="348"/>
      <c r="D121" s="348"/>
      <c r="E121" s="348"/>
      <c r="F121" s="29"/>
      <c r="G121" s="29"/>
      <c r="H121" s="29"/>
      <c r="I121" s="29"/>
      <c r="J121" s="77"/>
    </row>
    <row r="122" spans="1:18" x14ac:dyDescent="0.15">
      <c r="A122" s="250"/>
      <c r="B122" s="26" t="s">
        <v>24</v>
      </c>
      <c r="C122" s="8" t="s">
        <v>20</v>
      </c>
      <c r="D122" s="126"/>
      <c r="E122" s="134"/>
      <c r="F122" s="28"/>
      <c r="K122" s="108"/>
      <c r="L122" s="108"/>
      <c r="M122" s="108"/>
      <c r="N122" s="17"/>
    </row>
    <row r="123" spans="1:18" x14ac:dyDescent="0.15">
      <c r="A123" s="250"/>
      <c r="B123" s="26"/>
      <c r="C123" s="8" t="s">
        <v>21</v>
      </c>
      <c r="D123" s="126"/>
      <c r="E123" s="134"/>
      <c r="F123" s="28"/>
      <c r="K123" s="104"/>
      <c r="L123" s="104"/>
      <c r="M123" s="104"/>
      <c r="N123" s="17"/>
    </row>
    <row r="124" spans="1:18" x14ac:dyDescent="0.15">
      <c r="A124" s="250"/>
      <c r="B124" s="26"/>
      <c r="C124" s="96" t="s">
        <v>152</v>
      </c>
      <c r="D124" s="126"/>
      <c r="E124" s="134"/>
      <c r="F124" s="49"/>
      <c r="I124" s="46"/>
      <c r="J124" s="41"/>
      <c r="K124" s="17"/>
      <c r="L124" s="17"/>
      <c r="M124" s="17"/>
      <c r="N124" s="17"/>
    </row>
    <row r="125" spans="1:18" ht="12.75" customHeight="1" x14ac:dyDescent="0.15">
      <c r="A125" s="250"/>
      <c r="B125" s="26"/>
      <c r="C125" s="8" t="s">
        <v>22</v>
      </c>
      <c r="D125" s="126"/>
      <c r="E125" s="134"/>
      <c r="F125" s="84"/>
      <c r="I125" s="102"/>
      <c r="J125" s="41"/>
      <c r="K125" s="17"/>
      <c r="L125" s="17"/>
      <c r="M125" s="17"/>
    </row>
    <row r="126" spans="1:18" ht="13" customHeight="1" x14ac:dyDescent="0.15">
      <c r="A126" s="250"/>
      <c r="B126" s="35"/>
      <c r="C126" s="189" t="s">
        <v>111</v>
      </c>
      <c r="D126" s="13" t="s">
        <v>35</v>
      </c>
      <c r="E126" s="38">
        <f>IF(AND(F162=TRUE,C182=0),((ROUND(D122,2)+ROUND(D123,2))/2)*((ROUND(D124,2)+(4*ROUND(D125,2)))/5)*0.83,0)</f>
        <v>0</v>
      </c>
      <c r="F126" s="114"/>
      <c r="G126" s="350" t="str">
        <f>IF((D125&lt;(D124*0.75)),"Sym spi SHW less than 75% SFL - too narrow","")</f>
        <v/>
      </c>
      <c r="H126" s="350"/>
      <c r="I126" s="350"/>
      <c r="J126" s="350"/>
    </row>
    <row r="127" spans="1:18" x14ac:dyDescent="0.15">
      <c r="A127" s="250"/>
      <c r="B127" s="35"/>
      <c r="C127" s="17"/>
      <c r="D127" s="140"/>
      <c r="E127" s="141"/>
      <c r="F127" s="78"/>
      <c r="G127" s="78"/>
      <c r="H127" s="78"/>
      <c r="I127" s="78"/>
      <c r="J127" s="41"/>
    </row>
    <row r="128" spans="1:18" x14ac:dyDescent="0.15">
      <c r="A128" s="250"/>
      <c r="B128" s="26" t="s">
        <v>25</v>
      </c>
      <c r="C128" s="8" t="s">
        <v>20</v>
      </c>
      <c r="D128" s="126"/>
      <c r="E128" s="134"/>
      <c r="F128" s="50"/>
      <c r="G128" s="341"/>
      <c r="H128" s="341"/>
      <c r="I128" s="341"/>
      <c r="J128" s="41"/>
    </row>
    <row r="129" spans="1:12" x14ac:dyDescent="0.15">
      <c r="A129" s="250"/>
      <c r="B129" s="26"/>
      <c r="C129" s="8" t="s">
        <v>21</v>
      </c>
      <c r="D129" s="126"/>
      <c r="E129" s="134"/>
      <c r="F129" s="50"/>
      <c r="G129" s="341"/>
      <c r="H129" s="341"/>
      <c r="I129" s="341"/>
      <c r="J129" s="41"/>
    </row>
    <row r="130" spans="1:12" x14ac:dyDescent="0.15">
      <c r="A130" s="250"/>
      <c r="B130" s="26"/>
      <c r="C130" s="96" t="s">
        <v>152</v>
      </c>
      <c r="D130" s="126"/>
      <c r="E130" s="134"/>
      <c r="F130" s="50"/>
      <c r="G130" s="341"/>
      <c r="H130" s="341"/>
      <c r="I130" s="341"/>
      <c r="J130" s="41"/>
    </row>
    <row r="131" spans="1:12" x14ac:dyDescent="0.15">
      <c r="A131" s="250"/>
      <c r="B131" s="26"/>
      <c r="C131" s="8" t="s">
        <v>22</v>
      </c>
      <c r="D131" s="126"/>
      <c r="E131" s="134"/>
      <c r="F131" s="84"/>
      <c r="G131" s="341"/>
      <c r="H131" s="341"/>
      <c r="I131" s="341"/>
      <c r="J131" s="41"/>
    </row>
    <row r="132" spans="1:12" x14ac:dyDescent="0.15">
      <c r="A132" s="250"/>
      <c r="B132" s="35"/>
      <c r="C132" s="189" t="s">
        <v>110</v>
      </c>
      <c r="D132" s="13" t="s">
        <v>35</v>
      </c>
      <c r="E132" s="38">
        <f>IF(AND(F163=TRUE,C183=0),((ROUND(D128,2)+ROUND(D129,2))/2)*((ROUND(D130,2)+(4*ROUND(D131,2)))/5)*0.83,0)</f>
        <v>0</v>
      </c>
      <c r="F132" s="114"/>
      <c r="G132" s="350" t="str">
        <f>IF((D131&lt;(D130*0.75)),"Asym spi SHW less than 75% SFL - too narrow","")</f>
        <v/>
      </c>
      <c r="H132" s="350"/>
      <c r="I132" s="350"/>
      <c r="J132" s="350"/>
    </row>
    <row r="133" spans="1:12" x14ac:dyDescent="0.15">
      <c r="A133" s="250"/>
      <c r="B133" s="35"/>
      <c r="C133" s="147"/>
      <c r="D133" s="81"/>
      <c r="E133" s="82"/>
      <c r="F133" s="78"/>
      <c r="G133" s="173"/>
      <c r="H133" s="173"/>
      <c r="I133" s="173"/>
      <c r="J133" s="173"/>
    </row>
    <row r="134" spans="1:12" x14ac:dyDescent="0.15">
      <c r="A134" s="250"/>
      <c r="B134" s="398" t="s">
        <v>225</v>
      </c>
      <c r="C134" s="398"/>
      <c r="D134" s="398"/>
      <c r="E134" s="195" t="s">
        <v>111</v>
      </c>
      <c r="F134" s="191"/>
      <c r="H134" s="172"/>
      <c r="I134" s="172"/>
      <c r="J134" s="172"/>
    </row>
    <row r="135" spans="1:12" ht="14" x14ac:dyDescent="0.15">
      <c r="A135" s="250"/>
      <c r="B135" s="399" t="s">
        <v>226</v>
      </c>
      <c r="C135" s="399"/>
      <c r="D135" s="399"/>
      <c r="E135" s="196" t="s">
        <v>110</v>
      </c>
      <c r="F135" s="192"/>
      <c r="H135" s="172"/>
      <c r="I135" s="172"/>
      <c r="J135" s="172"/>
    </row>
    <row r="136" spans="1:12" x14ac:dyDescent="0.15">
      <c r="A136" s="250"/>
      <c r="B136" s="35"/>
      <c r="D136" s="81"/>
      <c r="E136" s="190"/>
      <c r="F136" s="78"/>
      <c r="G136" s="78"/>
      <c r="H136" s="78"/>
      <c r="I136" s="78"/>
      <c r="J136" s="41"/>
    </row>
    <row r="137" spans="1:12" x14ac:dyDescent="0.15">
      <c r="A137" s="250"/>
      <c r="B137" s="37" t="s">
        <v>168</v>
      </c>
      <c r="C137" s="17"/>
      <c r="D137" s="136"/>
      <c r="E137" s="137"/>
      <c r="F137" s="51"/>
      <c r="G137" s="51"/>
      <c r="H137" s="51"/>
      <c r="I137" s="51"/>
      <c r="J137" s="41"/>
    </row>
    <row r="138" spans="1:12" x14ac:dyDescent="0.15">
      <c r="A138" s="250"/>
      <c r="B138" s="26" t="s">
        <v>29</v>
      </c>
      <c r="C138" s="8" t="s">
        <v>30</v>
      </c>
      <c r="D138" s="126"/>
      <c r="E138" s="134"/>
      <c r="F138" s="50"/>
      <c r="G138" s="51"/>
      <c r="H138" s="51"/>
      <c r="I138" s="51"/>
      <c r="J138" s="41"/>
    </row>
    <row r="139" spans="1:12" ht="12" customHeight="1" x14ac:dyDescent="0.15">
      <c r="A139" s="250"/>
      <c r="B139" s="26"/>
      <c r="C139" s="8" t="s">
        <v>31</v>
      </c>
      <c r="D139" s="126"/>
      <c r="E139" s="134"/>
      <c r="J139" s="52"/>
    </row>
    <row r="140" spans="1:12" x14ac:dyDescent="0.15">
      <c r="A140" s="250"/>
      <c r="B140" s="144" t="s">
        <v>228</v>
      </c>
      <c r="C140" s="8" t="s">
        <v>32</v>
      </c>
      <c r="D140" s="126"/>
      <c r="E140" s="134"/>
    </row>
    <row r="141" spans="1:12" x14ac:dyDescent="0.15">
      <c r="A141" s="250"/>
      <c r="B141" s="26"/>
      <c r="C141" s="8" t="s">
        <v>33</v>
      </c>
      <c r="D141" s="126"/>
      <c r="E141" s="134"/>
      <c r="I141" s="17"/>
    </row>
    <row r="142" spans="1:12" x14ac:dyDescent="0.15">
      <c r="A142" s="248"/>
      <c r="B142" s="34"/>
      <c r="C142" s="12"/>
      <c r="D142" s="43"/>
      <c r="E142" s="12"/>
      <c r="G142" s="103"/>
      <c r="J142" s="91"/>
      <c r="K142" s="91"/>
      <c r="L142" s="91"/>
    </row>
    <row r="143" spans="1:12" ht="16" x14ac:dyDescent="0.2">
      <c r="A143" s="248"/>
      <c r="B143" s="231" t="s">
        <v>38</v>
      </c>
      <c r="C143" s="232"/>
      <c r="D143" s="230"/>
      <c r="E143" s="232"/>
      <c r="F143" s="106"/>
      <c r="G143" s="106"/>
      <c r="H143" s="106"/>
      <c r="I143" s="106"/>
    </row>
    <row r="144" spans="1:12" x14ac:dyDescent="0.15">
      <c r="A144" s="40"/>
      <c r="B144" s="417" t="s">
        <v>182</v>
      </c>
      <c r="C144" s="417"/>
      <c r="D144" s="106"/>
      <c r="E144" s="106"/>
      <c r="F144" s="53"/>
      <c r="G144" s="53"/>
      <c r="H144" s="53"/>
      <c r="I144" s="119"/>
    </row>
    <row r="146" spans="1:18" x14ac:dyDescent="0.15">
      <c r="A146" s="40"/>
      <c r="B146" s="54"/>
      <c r="C146" s="55"/>
      <c r="D146" s="155" t="s">
        <v>305</v>
      </c>
      <c r="E146" s="53"/>
      <c r="F146" s="53"/>
      <c r="G146" s="53"/>
      <c r="H146" s="12"/>
      <c r="O146" s="30"/>
      <c r="Q146" s="2"/>
      <c r="R146"/>
    </row>
    <row r="147" spans="1:18" ht="13" customHeight="1" x14ac:dyDescent="0.15">
      <c r="A147" s="40"/>
      <c r="B147" s="3" t="s">
        <v>166</v>
      </c>
      <c r="D147" s="20">
        <v>26</v>
      </c>
      <c r="E147" s="23" t="s">
        <v>49</v>
      </c>
      <c r="F147" s="346"/>
      <c r="G147" s="346"/>
      <c r="H147" s="346"/>
      <c r="I147" s="346"/>
      <c r="O147" s="30"/>
      <c r="Q147" s="2"/>
      <c r="R147"/>
    </row>
    <row r="148" spans="1:18" x14ac:dyDescent="0.15">
      <c r="A148" s="40"/>
      <c r="B148" s="3" t="s">
        <v>167</v>
      </c>
      <c r="D148" s="20">
        <v>27.4</v>
      </c>
      <c r="E148" s="23" t="s">
        <v>49</v>
      </c>
      <c r="F148" s="346"/>
      <c r="G148" s="346"/>
      <c r="H148" s="346"/>
      <c r="I148" s="346"/>
      <c r="O148" s="30"/>
      <c r="Q148" s="2"/>
      <c r="R148"/>
    </row>
    <row r="149" spans="1:18" x14ac:dyDescent="0.15">
      <c r="A149" s="40"/>
      <c r="B149" s="3" t="s">
        <v>45</v>
      </c>
      <c r="D149" s="20">
        <v>36.6</v>
      </c>
      <c r="E149" s="24" t="s">
        <v>49</v>
      </c>
      <c r="F149" s="143"/>
      <c r="G149" s="143"/>
      <c r="H149" s="143"/>
      <c r="I149" s="143"/>
      <c r="O149" s="30"/>
      <c r="Q149" s="2"/>
      <c r="R149"/>
    </row>
    <row r="150" spans="1:18" x14ac:dyDescent="0.15">
      <c r="A150" s="40"/>
      <c r="E150" s="56"/>
      <c r="F150" s="56"/>
      <c r="G150" s="56"/>
      <c r="H150" s="56"/>
      <c r="I150" s="56"/>
    </row>
    <row r="151" spans="1:18" x14ac:dyDescent="0.15">
      <c r="A151" s="40"/>
      <c r="B151" s="5" t="s">
        <v>44</v>
      </c>
      <c r="C151" s="15"/>
      <c r="D151" s="16" t="s">
        <v>51</v>
      </c>
      <c r="E151" s="15"/>
      <c r="F151" s="6"/>
    </row>
    <row r="152" spans="1:18" x14ac:dyDescent="0.15">
      <c r="A152" s="40"/>
      <c r="B152" s="7" t="s">
        <v>46</v>
      </c>
      <c r="C152" s="17"/>
      <c r="D152" s="18">
        <f>D39</f>
        <v>0</v>
      </c>
      <c r="E152" s="17" t="s">
        <v>50</v>
      </c>
      <c r="F152" s="21"/>
      <c r="G152" s="371"/>
      <c r="H152" s="371"/>
      <c r="I152" s="371"/>
    </row>
    <row r="153" spans="1:18" x14ac:dyDescent="0.15">
      <c r="A153" s="40"/>
      <c r="B153" s="7" t="s">
        <v>41</v>
      </c>
      <c r="C153" s="17"/>
      <c r="D153" s="18">
        <f>IF(D152&gt;11.99,IF(D152&gt;17.99,D149,D148),D147)</f>
        <v>26</v>
      </c>
      <c r="E153" s="17"/>
      <c r="F153" s="21"/>
      <c r="G153" s="371"/>
      <c r="H153" s="371"/>
      <c r="I153" s="371"/>
    </row>
    <row r="154" spans="1:18" x14ac:dyDescent="0.15">
      <c r="A154" s="40"/>
      <c r="B154" s="7" t="s">
        <v>42</v>
      </c>
      <c r="C154" s="17"/>
      <c r="D154" s="18">
        <f>D152*D153</f>
        <v>0</v>
      </c>
      <c r="E154" s="17"/>
      <c r="F154" s="8"/>
    </row>
    <row r="155" spans="1:18" x14ac:dyDescent="0.15">
      <c r="A155" s="40"/>
      <c r="B155" s="7" t="s">
        <v>43</v>
      </c>
      <c r="C155" s="17"/>
      <c r="D155" s="18">
        <f>IF(D166=FALSE,0,D154)</f>
        <v>0</v>
      </c>
      <c r="E155" s="17"/>
      <c r="F155" s="8"/>
    </row>
    <row r="156" spans="1:18" x14ac:dyDescent="0.15">
      <c r="A156" s="40"/>
      <c r="B156" s="10" t="s">
        <v>341</v>
      </c>
      <c r="C156" s="14"/>
      <c r="D156" s="19">
        <f>SUM(D154:D155)*1.13</f>
        <v>0</v>
      </c>
      <c r="E156" s="22"/>
      <c r="F156" s="11"/>
    </row>
    <row r="159" spans="1:18" x14ac:dyDescent="0.15">
      <c r="B159" s="66" t="s">
        <v>60</v>
      </c>
    </row>
    <row r="161" spans="2:8" hidden="1" x14ac:dyDescent="0.15">
      <c r="B161" s="110"/>
      <c r="C161" s="2"/>
      <c r="D161" s="2" t="s">
        <v>57</v>
      </c>
      <c r="E161" s="2"/>
      <c r="F161" s="2" t="b">
        <f>AND(D96&gt;0,D97&gt;0,D98&gt;0,D99&gt;0,D100&gt;0)</f>
        <v>0</v>
      </c>
      <c r="G161" s="2"/>
      <c r="H161" s="2"/>
    </row>
    <row r="162" spans="2:8" hidden="1" x14ac:dyDescent="0.15">
      <c r="B162" s="110"/>
      <c r="C162" s="2"/>
      <c r="D162" s="2" t="s">
        <v>58</v>
      </c>
      <c r="E162" s="2"/>
      <c r="F162" s="2" t="b">
        <f>AND(D122&gt;0,D123&gt;0,D124&gt;0,D125&gt;0)</f>
        <v>0</v>
      </c>
      <c r="G162" s="2"/>
      <c r="H162" s="2"/>
    </row>
    <row r="163" spans="2:8" hidden="1" x14ac:dyDescent="0.15">
      <c r="B163" s="110"/>
      <c r="C163" s="2"/>
      <c r="D163" s="2" t="s">
        <v>59</v>
      </c>
      <c r="E163" s="2"/>
      <c r="F163" s="2" t="b">
        <f>AND(D128&gt;0,D129&gt;0,D130&gt;0,D131&gt;0)</f>
        <v>0</v>
      </c>
      <c r="G163" s="2"/>
      <c r="H163" s="2"/>
    </row>
    <row r="164" spans="2:8" hidden="1" x14ac:dyDescent="0.15">
      <c r="B164" s="110"/>
      <c r="C164" s="2"/>
      <c r="D164" s="105" t="s">
        <v>181</v>
      </c>
      <c r="E164" s="2"/>
      <c r="F164" s="2" t="b">
        <f>AND(D111&gt;0,D112&gt;0,D113&gt;0,D114&gt;0,D115&gt;0)</f>
        <v>0</v>
      </c>
      <c r="G164" s="2"/>
      <c r="H164" s="2"/>
    </row>
    <row r="165" spans="2:8" hidden="1" x14ac:dyDescent="0.15">
      <c r="B165" s="110"/>
      <c r="C165" s="2"/>
      <c r="D165" s="2"/>
      <c r="E165" s="2"/>
      <c r="F165" s="2"/>
      <c r="G165" s="2"/>
      <c r="H165" s="2"/>
    </row>
    <row r="166" spans="2:8" hidden="1" x14ac:dyDescent="0.15">
      <c r="B166" s="110"/>
      <c r="C166" s="267" t="s">
        <v>52</v>
      </c>
      <c r="D166" s="107" t="b">
        <v>0</v>
      </c>
      <c r="E166" s="2"/>
      <c r="F166" s="2"/>
      <c r="G166" s="2"/>
      <c r="H166" s="2"/>
    </row>
    <row r="167" spans="2:8" hidden="1" x14ac:dyDescent="0.15">
      <c r="B167" s="110"/>
      <c r="C167" s="30" t="s">
        <v>53</v>
      </c>
      <c r="D167" s="30" t="b">
        <v>0</v>
      </c>
      <c r="E167" s="2"/>
      <c r="F167" s="2"/>
      <c r="G167" s="2"/>
      <c r="H167" s="2"/>
    </row>
    <row r="168" spans="2:8" hidden="1" x14ac:dyDescent="0.15">
      <c r="B168" s="110"/>
      <c r="C168" s="93" t="s">
        <v>293</v>
      </c>
      <c r="D168" s="30" t="b">
        <v>0</v>
      </c>
      <c r="E168" s="2"/>
      <c r="F168" s="2"/>
      <c r="G168" s="2"/>
      <c r="H168" s="2"/>
    </row>
    <row r="169" spans="2:8" hidden="1" x14ac:dyDescent="0.15">
      <c r="B169" s="110"/>
      <c r="C169" s="30" t="s">
        <v>39</v>
      </c>
      <c r="D169" s="30" t="b">
        <v>0</v>
      </c>
      <c r="E169" s="2"/>
      <c r="F169" s="2"/>
      <c r="G169" s="2"/>
      <c r="H169" s="2"/>
    </row>
    <row r="170" spans="2:8" hidden="1" x14ac:dyDescent="0.15">
      <c r="B170" s="110"/>
      <c r="C170" s="30"/>
      <c r="D170" s="30"/>
      <c r="E170" s="2"/>
      <c r="F170" s="111" t="s">
        <v>99</v>
      </c>
      <c r="G170" s="2"/>
      <c r="H170" s="2"/>
    </row>
    <row r="171" spans="2:8" hidden="1" x14ac:dyDescent="0.15">
      <c r="B171" s="110"/>
      <c r="C171" s="30" t="s">
        <v>40</v>
      </c>
      <c r="D171" s="30" t="b">
        <v>0</v>
      </c>
      <c r="E171" s="2"/>
      <c r="F171" s="111" t="s">
        <v>100</v>
      </c>
      <c r="G171" s="2"/>
      <c r="H171" s="2"/>
    </row>
    <row r="172" spans="2:8" hidden="1" x14ac:dyDescent="0.15">
      <c r="B172" s="110"/>
      <c r="C172" s="93" t="s">
        <v>288</v>
      </c>
      <c r="D172" s="30" t="b">
        <v>0</v>
      </c>
      <c r="E172" s="2"/>
      <c r="F172" s="2"/>
      <c r="G172" s="2"/>
      <c r="H172" s="2"/>
    </row>
    <row r="173" spans="2:8" hidden="1" x14ac:dyDescent="0.15">
      <c r="B173" s="110"/>
      <c r="C173" s="30"/>
      <c r="D173" s="2" t="s">
        <v>95</v>
      </c>
      <c r="E173" s="2"/>
      <c r="F173" s="2"/>
      <c r="G173" s="2"/>
      <c r="H173" s="2"/>
    </row>
    <row r="174" spans="2:8" hidden="1" x14ac:dyDescent="0.15">
      <c r="B174" s="110"/>
      <c r="C174" s="30"/>
      <c r="D174" s="105" t="s">
        <v>212</v>
      </c>
      <c r="E174" s="2"/>
      <c r="F174" s="2"/>
      <c r="G174" s="2"/>
      <c r="H174" s="2"/>
    </row>
    <row r="175" spans="2:8" hidden="1" x14ac:dyDescent="0.15">
      <c r="B175" s="110"/>
      <c r="C175" s="30"/>
      <c r="D175" s="105" t="s">
        <v>96</v>
      </c>
      <c r="E175" s="2"/>
      <c r="F175" s="2"/>
      <c r="G175" s="2"/>
      <c r="H175" s="2"/>
    </row>
    <row r="176" spans="2:8" hidden="1" x14ac:dyDescent="0.15">
      <c r="B176" s="110"/>
      <c r="C176" s="30"/>
      <c r="D176" s="105" t="s">
        <v>213</v>
      </c>
      <c r="E176" s="2"/>
      <c r="F176" s="2"/>
      <c r="G176" s="2"/>
      <c r="H176" s="2"/>
    </row>
    <row r="177" spans="2:8" hidden="1" x14ac:dyDescent="0.15">
      <c r="B177" s="110"/>
      <c r="C177" s="30"/>
      <c r="D177" s="105" t="s">
        <v>214</v>
      </c>
      <c r="E177" s="2"/>
      <c r="F177" s="2"/>
      <c r="G177" s="2"/>
      <c r="H177" s="2"/>
    </row>
    <row r="178" spans="2:8" hidden="1" x14ac:dyDescent="0.15">
      <c r="B178" s="110"/>
      <c r="C178" s="30"/>
      <c r="D178" s="2" t="s">
        <v>97</v>
      </c>
      <c r="E178" s="2"/>
      <c r="F178" s="2"/>
      <c r="G178" s="2"/>
      <c r="H178" s="2"/>
    </row>
    <row r="179" spans="2:8" hidden="1" x14ac:dyDescent="0.15">
      <c r="B179" s="110"/>
      <c r="C179" s="30"/>
      <c r="D179" s="142" t="s">
        <v>98</v>
      </c>
      <c r="E179" s="2"/>
      <c r="F179" s="2"/>
      <c r="G179" s="2"/>
      <c r="H179" s="2"/>
    </row>
    <row r="180" spans="2:8" hidden="1" x14ac:dyDescent="0.15">
      <c r="B180" s="110"/>
      <c r="C180" s="30">
        <v>4</v>
      </c>
      <c r="D180" s="93" t="s">
        <v>320</v>
      </c>
      <c r="E180" s="2"/>
      <c r="F180" s="2"/>
      <c r="G180" s="2"/>
      <c r="H180" s="2"/>
    </row>
    <row r="181" spans="2:8" hidden="1" x14ac:dyDescent="0.15">
      <c r="B181" s="110"/>
      <c r="C181" s="2"/>
      <c r="D181" s="2"/>
      <c r="E181" s="2"/>
      <c r="F181" s="2"/>
      <c r="G181" s="2"/>
      <c r="H181" s="2"/>
    </row>
    <row r="182" spans="2:8" hidden="1" x14ac:dyDescent="0.15">
      <c r="B182" s="110"/>
      <c r="C182" s="2">
        <f>IF((D124*0.75)&gt;D125,1,0)</f>
        <v>0</v>
      </c>
      <c r="D182" s="2" t="s">
        <v>103</v>
      </c>
      <c r="E182" s="2"/>
      <c r="F182" s="2"/>
      <c r="G182" s="2"/>
      <c r="H182" s="2"/>
    </row>
    <row r="183" spans="2:8" hidden="1" x14ac:dyDescent="0.15">
      <c r="B183" s="110"/>
      <c r="C183" s="2">
        <f>IF((D130*0.75)&gt;D131,1,0)</f>
        <v>0</v>
      </c>
      <c r="D183" s="2" t="s">
        <v>104</v>
      </c>
      <c r="E183" s="2"/>
      <c r="F183" s="2"/>
      <c r="G183" s="2"/>
      <c r="H183" s="2"/>
    </row>
    <row r="184" spans="2:8" hidden="1" x14ac:dyDescent="0.15">
      <c r="B184" s="110"/>
      <c r="C184" s="2"/>
      <c r="D184" s="2"/>
      <c r="E184" s="2"/>
      <c r="F184" s="2"/>
      <c r="G184" s="2"/>
      <c r="H184" s="2"/>
    </row>
    <row r="185" spans="2:8" hidden="1" x14ac:dyDescent="0.15">
      <c r="B185" s="110"/>
      <c r="C185" s="2"/>
      <c r="D185" s="2" t="s">
        <v>95</v>
      </c>
      <c r="E185" s="2"/>
      <c r="F185" s="2"/>
      <c r="G185" s="2"/>
      <c r="H185" s="2"/>
    </row>
    <row r="186" spans="2:8" hidden="1" x14ac:dyDescent="0.15">
      <c r="B186" s="110"/>
      <c r="C186" s="2"/>
      <c r="D186" s="2" t="s">
        <v>105</v>
      </c>
      <c r="E186" s="2"/>
      <c r="F186" s="2"/>
      <c r="G186" s="2"/>
      <c r="H186" s="2"/>
    </row>
    <row r="187" spans="2:8" hidden="1" x14ac:dyDescent="0.15">
      <c r="B187" s="110"/>
      <c r="C187" s="2"/>
      <c r="D187" s="2" t="s">
        <v>106</v>
      </c>
      <c r="E187" s="2"/>
      <c r="F187" s="2"/>
      <c r="G187" s="2"/>
      <c r="H187" s="2"/>
    </row>
    <row r="188" spans="2:8" hidden="1" x14ac:dyDescent="0.15">
      <c r="B188" s="110"/>
      <c r="C188" s="2"/>
      <c r="D188" s="2" t="s">
        <v>175</v>
      </c>
      <c r="E188" s="2"/>
      <c r="F188" s="2"/>
      <c r="G188" s="2"/>
      <c r="H188" s="2"/>
    </row>
    <row r="189" spans="2:8" hidden="1" x14ac:dyDescent="0.15">
      <c r="B189" s="110"/>
      <c r="C189" s="2">
        <v>1</v>
      </c>
      <c r="D189" s="2" t="s">
        <v>107</v>
      </c>
      <c r="E189" s="2"/>
      <c r="F189" s="2"/>
      <c r="G189" s="2"/>
      <c r="H189" s="2"/>
    </row>
    <row r="190" spans="2:8" hidden="1" x14ac:dyDescent="0.15">
      <c r="B190" s="110"/>
      <c r="C190" s="2" t="b">
        <v>0</v>
      </c>
      <c r="D190" s="105" t="s">
        <v>130</v>
      </c>
      <c r="E190" s="2"/>
      <c r="F190" s="2"/>
      <c r="G190" s="2"/>
      <c r="H190" s="2"/>
    </row>
    <row r="191" spans="2:8" hidden="1" x14ac:dyDescent="0.15">
      <c r="B191" s="110"/>
      <c r="C191" s="2" t="b">
        <v>0</v>
      </c>
      <c r="D191" s="105" t="s">
        <v>131</v>
      </c>
      <c r="E191" s="2"/>
      <c r="F191" s="2"/>
      <c r="G191" s="2"/>
      <c r="H191" s="2"/>
    </row>
    <row r="192" spans="2:8" hidden="1" x14ac:dyDescent="0.15">
      <c r="B192" s="110"/>
      <c r="C192" s="2" t="b">
        <v>0</v>
      </c>
      <c r="D192" s="105" t="s">
        <v>145</v>
      </c>
      <c r="E192" s="2"/>
      <c r="F192" s="2"/>
      <c r="G192" s="2"/>
      <c r="H192" s="2"/>
    </row>
    <row r="193" spans="1:8" hidden="1" x14ac:dyDescent="0.15">
      <c r="B193" s="110"/>
      <c r="C193" s="2" t="b">
        <v>0</v>
      </c>
      <c r="D193" s="105" t="s">
        <v>146</v>
      </c>
      <c r="E193" s="2"/>
      <c r="F193" s="2"/>
      <c r="G193" s="2"/>
      <c r="H193" s="2"/>
    </row>
    <row r="194" spans="1:8" hidden="1" x14ac:dyDescent="0.15">
      <c r="B194" s="110">
        <f t="shared" ref="B194:B200" si="0">IF(C194=FALSE,0,1)</f>
        <v>0</v>
      </c>
      <c r="C194" s="2" t="b">
        <v>0</v>
      </c>
      <c r="D194" s="2" t="s">
        <v>116</v>
      </c>
      <c r="E194" s="2"/>
      <c r="F194" s="2"/>
      <c r="G194" s="2"/>
      <c r="H194" s="2"/>
    </row>
    <row r="195" spans="1:8" hidden="1" x14ac:dyDescent="0.15">
      <c r="B195" s="110">
        <f t="shared" si="0"/>
        <v>0</v>
      </c>
      <c r="C195" s="2" t="b">
        <v>0</v>
      </c>
      <c r="D195" s="98" t="s">
        <v>115</v>
      </c>
      <c r="E195" s="2"/>
      <c r="F195" s="2"/>
      <c r="G195" s="2"/>
      <c r="H195" s="2"/>
    </row>
    <row r="196" spans="1:8" hidden="1" x14ac:dyDescent="0.15">
      <c r="B196" s="110">
        <f t="shared" si="0"/>
        <v>0</v>
      </c>
      <c r="C196" s="2" t="b">
        <v>0</v>
      </c>
      <c r="D196" s="98" t="s">
        <v>114</v>
      </c>
      <c r="E196" s="2"/>
      <c r="F196" s="2"/>
      <c r="G196" s="2"/>
      <c r="H196" s="2"/>
    </row>
    <row r="197" spans="1:8" hidden="1" x14ac:dyDescent="0.15">
      <c r="A197" s="3">
        <f>SUM(B194:B197)</f>
        <v>0</v>
      </c>
      <c r="B197" s="110">
        <f t="shared" si="0"/>
        <v>0</v>
      </c>
      <c r="C197" s="2" t="b">
        <v>0</v>
      </c>
      <c r="D197" s="98" t="s">
        <v>118</v>
      </c>
      <c r="E197" s="2"/>
      <c r="F197" s="2"/>
      <c r="G197" s="2"/>
      <c r="H197" s="2"/>
    </row>
    <row r="198" spans="1:8" hidden="1" x14ac:dyDescent="0.15">
      <c r="B198" s="110">
        <f t="shared" si="0"/>
        <v>0</v>
      </c>
      <c r="C198" s="2" t="b">
        <v>0</v>
      </c>
      <c r="D198" s="2" t="s">
        <v>119</v>
      </c>
      <c r="E198" s="2"/>
      <c r="F198" s="2"/>
      <c r="G198" s="2"/>
      <c r="H198" s="2"/>
    </row>
    <row r="199" spans="1:8" hidden="1" x14ac:dyDescent="0.15">
      <c r="A199" s="3">
        <f>SUM(B198:B199)</f>
        <v>0</v>
      </c>
      <c r="B199" s="110">
        <f t="shared" si="0"/>
        <v>0</v>
      </c>
      <c r="C199" s="2" t="b">
        <v>0</v>
      </c>
      <c r="D199" s="105" t="s">
        <v>128</v>
      </c>
      <c r="E199" s="2"/>
      <c r="F199" s="2"/>
      <c r="G199" s="2"/>
      <c r="H199" s="2"/>
    </row>
    <row r="200" spans="1:8" hidden="1" x14ac:dyDescent="0.15">
      <c r="B200" s="110">
        <f t="shared" si="0"/>
        <v>0</v>
      </c>
      <c r="C200" s="2" t="b">
        <v>0</v>
      </c>
      <c r="D200" s="2" t="s">
        <v>117</v>
      </c>
      <c r="E200" s="2"/>
      <c r="F200" s="2"/>
      <c r="G200" s="2"/>
      <c r="H200" s="2"/>
    </row>
    <row r="201" spans="1:8" hidden="1" x14ac:dyDescent="0.15">
      <c r="B201" s="112">
        <f>SUM(B195:B200)</f>
        <v>0</v>
      </c>
      <c r="C201" s="2"/>
      <c r="D201" s="105" t="s">
        <v>133</v>
      </c>
      <c r="E201" s="2"/>
      <c r="F201" s="2"/>
      <c r="G201" s="2"/>
      <c r="H201" s="2"/>
    </row>
    <row r="202" spans="1:8" hidden="1" x14ac:dyDescent="0.15">
      <c r="B202" s="110"/>
      <c r="C202" s="2"/>
      <c r="D202" s="105"/>
      <c r="E202" s="2"/>
      <c r="F202" s="2"/>
      <c r="G202" s="2"/>
      <c r="H202" s="2"/>
    </row>
    <row r="203" spans="1:8" ht="26" hidden="1" x14ac:dyDescent="0.15">
      <c r="B203" s="110"/>
      <c r="C203" s="2">
        <v>1</v>
      </c>
      <c r="D203" s="100" t="s">
        <v>95</v>
      </c>
      <c r="E203" s="2"/>
      <c r="F203" s="2"/>
      <c r="G203" s="2"/>
      <c r="H203" s="2"/>
    </row>
    <row r="204" spans="1:8" hidden="1" x14ac:dyDescent="0.15">
      <c r="B204" s="110"/>
      <c r="C204" s="2"/>
      <c r="D204" s="101" t="s">
        <v>124</v>
      </c>
      <c r="E204" s="2"/>
      <c r="F204" s="2"/>
      <c r="G204" s="2"/>
      <c r="H204" s="2"/>
    </row>
    <row r="205" spans="1:8" hidden="1" x14ac:dyDescent="0.15">
      <c r="B205" s="110"/>
      <c r="C205" s="2"/>
      <c r="D205" s="101" t="s">
        <v>123</v>
      </c>
      <c r="E205" s="2"/>
      <c r="F205" s="2"/>
      <c r="G205" s="2"/>
      <c r="H205" s="2"/>
    </row>
    <row r="206" spans="1:8" ht="26" hidden="1" x14ac:dyDescent="0.15">
      <c r="B206" s="110"/>
      <c r="C206" s="2"/>
      <c r="D206" s="101" t="s">
        <v>121</v>
      </c>
      <c r="E206" s="2"/>
      <c r="F206" s="2"/>
      <c r="G206" s="2"/>
      <c r="H206" s="2"/>
    </row>
    <row r="207" spans="1:8" ht="39" hidden="1" x14ac:dyDescent="0.15">
      <c r="B207" s="110"/>
      <c r="C207" s="2"/>
      <c r="D207" s="101" t="s">
        <v>122</v>
      </c>
      <c r="E207" s="2"/>
      <c r="F207" s="2"/>
      <c r="G207" s="2"/>
      <c r="H207" s="2"/>
    </row>
    <row r="208" spans="1:8" ht="26" hidden="1" x14ac:dyDescent="0.15">
      <c r="B208" s="110"/>
      <c r="C208" s="2"/>
      <c r="D208" s="101" t="s">
        <v>125</v>
      </c>
      <c r="E208" s="2"/>
      <c r="F208" s="2"/>
      <c r="G208" s="2"/>
      <c r="H208" s="2"/>
    </row>
    <row r="209" spans="2:8" ht="39" hidden="1" x14ac:dyDescent="0.15">
      <c r="B209" s="110"/>
      <c r="C209" s="2"/>
      <c r="D209" s="101" t="s">
        <v>126</v>
      </c>
      <c r="E209" s="2"/>
      <c r="F209" s="2"/>
      <c r="G209" s="2"/>
      <c r="H209" s="2"/>
    </row>
    <row r="210" spans="2:8" hidden="1" x14ac:dyDescent="0.15">
      <c r="B210" s="110"/>
      <c r="C210" s="2"/>
      <c r="D210" s="101" t="s">
        <v>127</v>
      </c>
      <c r="E210" s="2"/>
      <c r="F210" s="2"/>
      <c r="G210" s="2"/>
      <c r="H210" s="2"/>
    </row>
    <row r="211" spans="2:8" hidden="1" x14ac:dyDescent="0.15">
      <c r="B211" s="110"/>
      <c r="C211" s="2"/>
      <c r="D211" s="2"/>
      <c r="E211" s="2"/>
      <c r="F211" s="2"/>
      <c r="G211" s="2"/>
      <c r="H211" s="2"/>
    </row>
    <row r="212" spans="2:8" hidden="1" x14ac:dyDescent="0.15">
      <c r="B212" s="110" t="s">
        <v>242</v>
      </c>
      <c r="C212" s="2">
        <v>1</v>
      </c>
      <c r="D212" s="268" t="s">
        <v>95</v>
      </c>
      <c r="E212" s="2"/>
      <c r="F212" s="2"/>
      <c r="G212" s="2"/>
      <c r="H212" s="2"/>
    </row>
    <row r="213" spans="2:8" hidden="1" x14ac:dyDescent="0.15">
      <c r="B213" s="110"/>
      <c r="C213" s="2"/>
      <c r="D213" s="268" t="s">
        <v>192</v>
      </c>
      <c r="E213" s="2"/>
      <c r="F213" s="2"/>
      <c r="G213" s="2"/>
      <c r="H213" s="2"/>
    </row>
    <row r="214" spans="2:8" hidden="1" x14ac:dyDescent="0.15">
      <c r="B214" s="110"/>
      <c r="C214" s="2"/>
      <c r="D214" s="268" t="s">
        <v>193</v>
      </c>
      <c r="E214" s="2"/>
      <c r="F214" s="2"/>
      <c r="G214" s="2"/>
      <c r="H214" s="2"/>
    </row>
    <row r="215" spans="2:8" hidden="1" x14ac:dyDescent="0.15">
      <c r="B215" s="110"/>
      <c r="C215" s="2"/>
      <c r="D215" s="268" t="s">
        <v>194</v>
      </c>
      <c r="E215" s="2"/>
      <c r="F215" s="2"/>
      <c r="G215" s="2"/>
      <c r="H215" s="2"/>
    </row>
    <row r="216" spans="2:8" hidden="1" x14ac:dyDescent="0.15">
      <c r="B216" s="110"/>
      <c r="C216" s="2"/>
      <c r="D216" s="268" t="s">
        <v>195</v>
      </c>
      <c r="E216" s="2"/>
      <c r="F216" s="2"/>
      <c r="G216" s="2"/>
      <c r="H216" s="2"/>
    </row>
    <row r="217" spans="2:8" hidden="1" x14ac:dyDescent="0.15">
      <c r="B217" s="110"/>
      <c r="C217" s="2"/>
      <c r="D217" s="268" t="s">
        <v>196</v>
      </c>
      <c r="E217" s="2"/>
      <c r="F217" s="2"/>
      <c r="G217" s="2"/>
      <c r="H217" s="2"/>
    </row>
    <row r="218" spans="2:8" hidden="1" x14ac:dyDescent="0.15">
      <c r="B218" s="110"/>
      <c r="C218" s="2"/>
      <c r="D218" s="268" t="s">
        <v>197</v>
      </c>
      <c r="E218" s="2"/>
      <c r="F218" s="2"/>
      <c r="G218" s="2"/>
      <c r="H218" s="2"/>
    </row>
    <row r="219" spans="2:8" hidden="1" x14ac:dyDescent="0.15">
      <c r="B219" s="110"/>
      <c r="C219" s="2"/>
      <c r="D219" s="268" t="s">
        <v>198</v>
      </c>
      <c r="E219" s="2"/>
      <c r="F219" s="2"/>
      <c r="G219" s="2"/>
      <c r="H219" s="2"/>
    </row>
    <row r="220" spans="2:8" hidden="1" x14ac:dyDescent="0.15">
      <c r="B220" s="110"/>
      <c r="C220" s="2"/>
      <c r="D220" s="268" t="s">
        <v>199</v>
      </c>
      <c r="E220" s="2"/>
      <c r="F220" s="2"/>
      <c r="G220" s="2"/>
      <c r="H220" s="2"/>
    </row>
    <row r="221" spans="2:8" hidden="1" x14ac:dyDescent="0.15">
      <c r="B221" s="110"/>
      <c r="C221" s="2"/>
      <c r="D221" s="268" t="s">
        <v>200</v>
      </c>
      <c r="E221" s="2"/>
      <c r="F221" s="2"/>
      <c r="G221" s="2"/>
      <c r="H221" s="2"/>
    </row>
    <row r="222" spans="2:8" hidden="1" x14ac:dyDescent="0.15">
      <c r="B222" s="110"/>
      <c r="C222" s="2"/>
      <c r="D222" s="268" t="s">
        <v>201</v>
      </c>
      <c r="E222" s="2"/>
      <c r="F222" s="2"/>
      <c r="G222" s="2"/>
      <c r="H222" s="2"/>
    </row>
    <row r="223" spans="2:8" hidden="1" x14ac:dyDescent="0.15">
      <c r="B223" s="110"/>
      <c r="C223" s="2"/>
      <c r="D223" s="268" t="s">
        <v>202</v>
      </c>
      <c r="E223" s="2"/>
      <c r="F223" s="2"/>
      <c r="G223" s="2"/>
      <c r="H223" s="2"/>
    </row>
    <row r="224" spans="2:8" hidden="1" x14ac:dyDescent="0.15">
      <c r="B224" s="110"/>
      <c r="C224" s="2"/>
      <c r="D224" s="268" t="s">
        <v>203</v>
      </c>
      <c r="E224" s="2"/>
      <c r="F224" s="2"/>
      <c r="G224" s="2"/>
      <c r="H224" s="2"/>
    </row>
    <row r="225" spans="2:8" hidden="1" x14ac:dyDescent="0.15">
      <c r="B225" s="110"/>
      <c r="C225" s="2"/>
      <c r="D225" s="268" t="s">
        <v>204</v>
      </c>
      <c r="E225" s="2"/>
      <c r="F225" s="2"/>
      <c r="G225" s="2"/>
      <c r="H225" s="2"/>
    </row>
    <row r="226" spans="2:8" hidden="1" x14ac:dyDescent="0.15">
      <c r="B226" s="110"/>
      <c r="C226" s="2"/>
      <c r="D226" s="268" t="s">
        <v>205</v>
      </c>
      <c r="E226" s="2"/>
      <c r="F226" s="2"/>
      <c r="G226" s="2"/>
      <c r="H226" s="2"/>
    </row>
    <row r="227" spans="2:8" hidden="1" x14ac:dyDescent="0.15">
      <c r="B227" s="110"/>
      <c r="C227" s="2"/>
      <c r="D227" s="268"/>
      <c r="E227" s="2"/>
      <c r="F227" s="2"/>
      <c r="G227" s="2"/>
      <c r="H227" s="2"/>
    </row>
    <row r="228" spans="2:8" hidden="1" x14ac:dyDescent="0.15">
      <c r="B228" s="110" t="s">
        <v>240</v>
      </c>
      <c r="C228" s="2">
        <v>1</v>
      </c>
      <c r="D228" s="268" t="s">
        <v>95</v>
      </c>
      <c r="E228" s="2"/>
      <c r="F228" s="2"/>
      <c r="G228" s="2"/>
      <c r="H228" s="2"/>
    </row>
    <row r="229" spans="2:8" hidden="1" x14ac:dyDescent="0.15">
      <c r="B229" s="110" t="s">
        <v>269</v>
      </c>
      <c r="C229" s="2">
        <f>C212+C228</f>
        <v>2</v>
      </c>
      <c r="D229" s="268" t="s">
        <v>217</v>
      </c>
      <c r="E229" s="2"/>
      <c r="F229" s="2"/>
      <c r="G229" s="2"/>
      <c r="H229" s="2"/>
    </row>
    <row r="230" spans="2:8" hidden="1" x14ac:dyDescent="0.15">
      <c r="B230" s="110"/>
      <c r="C230" s="2"/>
      <c r="D230" s="268" t="s">
        <v>218</v>
      </c>
      <c r="E230" s="2"/>
      <c r="F230" s="2"/>
      <c r="G230" s="2"/>
      <c r="H230" s="2"/>
    </row>
    <row r="231" spans="2:8" hidden="1" x14ac:dyDescent="0.15">
      <c r="B231" s="110"/>
      <c r="C231" s="2"/>
      <c r="D231" s="268"/>
      <c r="E231" s="2"/>
      <c r="F231" s="2"/>
      <c r="G231" s="2"/>
      <c r="H231" s="2"/>
    </row>
    <row r="232" spans="2:8" hidden="1" x14ac:dyDescent="0.15">
      <c r="B232" s="105" t="s">
        <v>237</v>
      </c>
      <c r="C232" s="2">
        <v>1</v>
      </c>
      <c r="D232" s="268" t="s">
        <v>95</v>
      </c>
      <c r="E232" s="2"/>
      <c r="F232" s="2"/>
      <c r="G232" s="2"/>
      <c r="H232" s="2"/>
    </row>
    <row r="233" spans="2:8" hidden="1" x14ac:dyDescent="0.15">
      <c r="B233" s="105" t="s">
        <v>239</v>
      </c>
      <c r="C233" s="2"/>
      <c r="D233" s="268" t="s">
        <v>210</v>
      </c>
      <c r="E233" s="2"/>
      <c r="F233" s="2"/>
      <c r="G233" s="2"/>
      <c r="H233" s="2"/>
    </row>
    <row r="234" spans="2:8" hidden="1" x14ac:dyDescent="0.15">
      <c r="B234" s="105"/>
      <c r="C234" s="2"/>
      <c r="D234" s="268" t="s">
        <v>209</v>
      </c>
      <c r="E234" s="2"/>
      <c r="F234" s="2"/>
      <c r="G234" s="2"/>
      <c r="H234" s="2"/>
    </row>
    <row r="235" spans="2:8" hidden="1" x14ac:dyDescent="0.15">
      <c r="B235" s="105"/>
      <c r="C235" s="2"/>
      <c r="D235" s="2"/>
      <c r="E235" s="2"/>
      <c r="F235" s="2"/>
      <c r="G235" s="2"/>
      <c r="H235" s="2"/>
    </row>
    <row r="236" spans="2:8" hidden="1" x14ac:dyDescent="0.15">
      <c r="B236" s="105" t="s">
        <v>241</v>
      </c>
      <c r="C236" s="2">
        <v>1</v>
      </c>
      <c r="D236" s="268" t="s">
        <v>95</v>
      </c>
      <c r="E236" s="2"/>
      <c r="F236" s="2"/>
      <c r="G236" s="2"/>
      <c r="H236" s="2"/>
    </row>
    <row r="237" spans="2:8" hidden="1" x14ac:dyDescent="0.15">
      <c r="B237" s="105"/>
      <c r="C237" s="2"/>
      <c r="D237" s="268" t="s">
        <v>192</v>
      </c>
      <c r="E237" s="2"/>
      <c r="F237" s="2"/>
      <c r="G237" s="2"/>
      <c r="H237" s="2"/>
    </row>
    <row r="238" spans="2:8" hidden="1" x14ac:dyDescent="0.15">
      <c r="B238" s="105"/>
      <c r="C238" s="2"/>
      <c r="D238" s="268" t="s">
        <v>222</v>
      </c>
      <c r="E238" s="2"/>
      <c r="F238" s="2"/>
      <c r="G238" s="2"/>
      <c r="H238" s="2"/>
    </row>
    <row r="239" spans="2:8" hidden="1" x14ac:dyDescent="0.15">
      <c r="B239" s="105"/>
      <c r="C239" s="2"/>
      <c r="D239" s="268" t="s">
        <v>223</v>
      </c>
      <c r="E239" s="2"/>
      <c r="F239" s="2"/>
      <c r="G239" s="2"/>
      <c r="H239" s="2"/>
    </row>
    <row r="240" spans="2:8" hidden="1" x14ac:dyDescent="0.15">
      <c r="B240" s="105"/>
      <c r="C240" s="2"/>
      <c r="D240" s="268" t="s">
        <v>127</v>
      </c>
      <c r="E240" s="2"/>
      <c r="F240" s="2"/>
      <c r="G240" s="2"/>
      <c r="H240" s="2"/>
    </row>
    <row r="241" spans="2:8" hidden="1" x14ac:dyDescent="0.15">
      <c r="B241" s="105"/>
      <c r="C241" s="2"/>
      <c r="D241" s="2"/>
      <c r="E241" s="2"/>
      <c r="F241" s="2"/>
      <c r="G241" s="2"/>
      <c r="H241" s="2"/>
    </row>
    <row r="242" spans="2:8" hidden="1" x14ac:dyDescent="0.15">
      <c r="B242" s="105" t="s">
        <v>259</v>
      </c>
      <c r="C242" s="2">
        <v>1</v>
      </c>
      <c r="D242" s="268" t="s">
        <v>95</v>
      </c>
      <c r="E242" s="2"/>
      <c r="F242" s="2"/>
      <c r="G242" s="2"/>
      <c r="H242" s="2"/>
    </row>
    <row r="243" spans="2:8" hidden="1" x14ac:dyDescent="0.15">
      <c r="B243" s="105"/>
      <c r="C243" s="2"/>
      <c r="D243" s="268" t="s">
        <v>255</v>
      </c>
      <c r="E243" s="2"/>
      <c r="F243" s="2"/>
      <c r="G243" s="2"/>
      <c r="H243" s="2"/>
    </row>
    <row r="244" spans="2:8" hidden="1" x14ac:dyDescent="0.15">
      <c r="B244" s="105"/>
      <c r="C244" s="2"/>
      <c r="D244" s="268" t="s">
        <v>256</v>
      </c>
      <c r="E244" s="2"/>
      <c r="F244" s="2"/>
      <c r="G244" s="2"/>
      <c r="H244" s="2"/>
    </row>
    <row r="245" spans="2:8" hidden="1" x14ac:dyDescent="0.15">
      <c r="B245" s="105"/>
      <c r="C245" s="2"/>
      <c r="D245" s="268" t="s">
        <v>257</v>
      </c>
      <c r="E245" s="2"/>
      <c r="F245" s="2"/>
      <c r="G245" s="2"/>
      <c r="H245" s="2"/>
    </row>
    <row r="246" spans="2:8" hidden="1" x14ac:dyDescent="0.15">
      <c r="B246" s="105"/>
      <c r="C246" s="2"/>
      <c r="D246" s="268" t="s">
        <v>258</v>
      </c>
      <c r="E246" s="2"/>
      <c r="F246" s="2"/>
      <c r="G246" s="2"/>
      <c r="H246" s="2"/>
    </row>
    <row r="247" spans="2:8" hidden="1" x14ac:dyDescent="0.15">
      <c r="B247" s="105" t="s">
        <v>238</v>
      </c>
      <c r="C247" s="2">
        <v>1</v>
      </c>
      <c r="D247" s="2"/>
      <c r="E247" s="2"/>
      <c r="F247" s="2"/>
      <c r="G247" s="2"/>
      <c r="H247" s="2"/>
    </row>
    <row r="248" spans="2:8" ht="28" hidden="1" x14ac:dyDescent="0.15">
      <c r="B248" s="269" t="s">
        <v>297</v>
      </c>
      <c r="C248" s="2">
        <v>1</v>
      </c>
      <c r="D248" s="268" t="s">
        <v>298</v>
      </c>
      <c r="E248" s="2"/>
      <c r="F248" s="2"/>
      <c r="G248" s="2"/>
      <c r="H248" s="2"/>
    </row>
    <row r="249" spans="2:8" hidden="1" x14ac:dyDescent="0.15">
      <c r="B249" s="110"/>
      <c r="C249" s="2"/>
      <c r="D249" s="2"/>
      <c r="E249" s="2"/>
      <c r="F249" s="2"/>
      <c r="G249" s="2"/>
      <c r="H249" s="2"/>
    </row>
    <row r="250" spans="2:8" hidden="1" x14ac:dyDescent="0.15">
      <c r="B250" s="110"/>
      <c r="C250" s="2"/>
      <c r="D250" s="2"/>
      <c r="E250" s="2"/>
      <c r="F250" s="2"/>
      <c r="G250" s="2"/>
      <c r="H250" s="2"/>
    </row>
    <row r="251" spans="2:8" hidden="1" x14ac:dyDescent="0.15"/>
    <row r="252" spans="2:8" hidden="1" x14ac:dyDescent="0.15"/>
    <row r="253" spans="2:8" hidden="1" x14ac:dyDescent="0.15"/>
    <row r="254" spans="2:8" hidden="1" x14ac:dyDescent="0.15"/>
  </sheetData>
  <sheetProtection selectLockedCells="1"/>
  <mergeCells count="103">
    <mergeCell ref="G153:I153"/>
    <mergeCell ref="G152:I152"/>
    <mergeCell ref="C95:H95"/>
    <mergeCell ref="B134:D134"/>
    <mergeCell ref="B135:D135"/>
    <mergeCell ref="I38:L38"/>
    <mergeCell ref="F94:O94"/>
    <mergeCell ref="D76:E76"/>
    <mergeCell ref="I42:L42"/>
    <mergeCell ref="B86:C86"/>
    <mergeCell ref="B66:F66"/>
    <mergeCell ref="B83:C83"/>
    <mergeCell ref="B78:E79"/>
    <mergeCell ref="B76:C76"/>
    <mergeCell ref="B60:C60"/>
    <mergeCell ref="G46:N46"/>
    <mergeCell ref="I41:L41"/>
    <mergeCell ref="I39:L39"/>
    <mergeCell ref="D49:E49"/>
    <mergeCell ref="G47:M47"/>
    <mergeCell ref="B144:C144"/>
    <mergeCell ref="D40:F40"/>
    <mergeCell ref="B87:C87"/>
    <mergeCell ref="F116:I116"/>
    <mergeCell ref="A1:B2"/>
    <mergeCell ref="C9:H9"/>
    <mergeCell ref="I43:L43"/>
    <mergeCell ref="I44:L44"/>
    <mergeCell ref="D24:F24"/>
    <mergeCell ref="B58:C58"/>
    <mergeCell ref="G76:I76"/>
    <mergeCell ref="F74:H74"/>
    <mergeCell ref="F73:H73"/>
    <mergeCell ref="G50:M50"/>
    <mergeCell ref="H24:J24"/>
    <mergeCell ref="D31:F31"/>
    <mergeCell ref="D26:F26"/>
    <mergeCell ref="D22:F22"/>
    <mergeCell ref="B36:E36"/>
    <mergeCell ref="D29:F29"/>
    <mergeCell ref="B37:C37"/>
    <mergeCell ref="H1:H3"/>
    <mergeCell ref="C1:G2"/>
    <mergeCell ref="G36:L36"/>
    <mergeCell ref="G37:L37"/>
    <mergeCell ref="H25:J27"/>
    <mergeCell ref="B17:J17"/>
    <mergeCell ref="G23:H23"/>
    <mergeCell ref="G128:I131"/>
    <mergeCell ref="F106:H106"/>
    <mergeCell ref="B82:C82"/>
    <mergeCell ref="G64:M64"/>
    <mergeCell ref="G65:M65"/>
    <mergeCell ref="F147:I148"/>
    <mergeCell ref="D108:E108"/>
    <mergeCell ref="B121:E121"/>
    <mergeCell ref="F119:L119"/>
    <mergeCell ref="G132:J132"/>
    <mergeCell ref="F101:I101"/>
    <mergeCell ref="B64:F64"/>
    <mergeCell ref="B84:C84"/>
    <mergeCell ref="H102:K103"/>
    <mergeCell ref="G126:J126"/>
    <mergeCell ref="F108:H108"/>
    <mergeCell ref="B81:C81"/>
    <mergeCell ref="D4:G6"/>
    <mergeCell ref="I8:J8"/>
    <mergeCell ref="G58:M58"/>
    <mergeCell ref="B14:J14"/>
    <mergeCell ref="B15:J15"/>
    <mergeCell ref="B11:J12"/>
    <mergeCell ref="B13:J13"/>
    <mergeCell ref="D19:F19"/>
    <mergeCell ref="D20:F20"/>
    <mergeCell ref="G52:M52"/>
    <mergeCell ref="G53:M53"/>
    <mergeCell ref="G54:M54"/>
    <mergeCell ref="D25:F25"/>
    <mergeCell ref="D28:F28"/>
    <mergeCell ref="I19:J19"/>
    <mergeCell ref="D27:F27"/>
    <mergeCell ref="J23:K23"/>
    <mergeCell ref="B63:C63"/>
    <mergeCell ref="B59:C59"/>
    <mergeCell ref="D30:F30"/>
    <mergeCell ref="I40:L40"/>
    <mergeCell ref="C32:H33"/>
    <mergeCell ref="C34:H34"/>
    <mergeCell ref="G62:M62"/>
    <mergeCell ref="G63:M63"/>
    <mergeCell ref="B16:J16"/>
    <mergeCell ref="G59:M59"/>
    <mergeCell ref="G60:M60"/>
    <mergeCell ref="G61:M61"/>
    <mergeCell ref="I20:J20"/>
    <mergeCell ref="D23:F23"/>
    <mergeCell ref="G55:M55"/>
    <mergeCell ref="G56:M56"/>
    <mergeCell ref="G57:M57"/>
    <mergeCell ref="B55:B56"/>
    <mergeCell ref="G51:M51"/>
    <mergeCell ref="G49:M49"/>
    <mergeCell ref="B61:C61"/>
  </mergeCells>
  <phoneticPr fontId="3" type="noConversion"/>
  <conditionalFormatting sqref="E126 E132 E101">
    <cfRule type="cellIs" dxfId="1" priority="4" stopIfTrue="1" operator="equal">
      <formula>0</formula>
    </cfRule>
  </conditionalFormatting>
  <conditionalFormatting sqref="E116">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22:D125 D90:D92 D138:D141 D128:D131" xr:uid="{00000000-0002-0000-0000-000000000000}">
      <formula1>0</formula1>
      <formula2>100000</formula2>
    </dataValidation>
    <dataValidation type="whole" allowBlank="1" showInputMessage="1" showErrorMessage="1" error="Numbers only, do not include letters please. If not applicable, leave blank." sqref="D119 D106" xr:uid="{00000000-0002-0000-0000-000001000000}">
      <formula1>0</formula1>
      <formula2>100</formula2>
    </dataValidation>
    <dataValidation type="decimal" allowBlank="1" showInputMessage="1" showErrorMessage="1" error="Numbers only, do not include letters please. If not applicable, leave blank." sqref="D96:D100 D94 D109:D115" xr:uid="{00000000-0002-0000-0000-000002000000}">
      <formula1>0</formula1>
      <formula2>10000</formula2>
    </dataValidation>
    <dataValidation type="decimal" allowBlank="1" showInputMessage="1" showErrorMessage="1" error="Numbers only, do not include letters please. If not applicable, leave blank." sqref="D84:D85 D47:D48 D81:D82 D69:D75 D51:D63" xr:uid="{00000000-0002-0000-0000-000003000000}">
      <formula1>0</formula1>
      <formula2>1000000</formula2>
    </dataValidation>
    <dataValidation type="decimal" allowBlank="1" showInputMessage="1" showErrorMessage="1" errorTitle="text" error="Do not include letters please. If not applicable, leave blank." sqref="D39 D41:D46" xr:uid="{00000000-0002-0000-0000-000004000000}">
      <formula1>0</formula1>
      <formula2>1000000</formula2>
    </dataValidation>
  </dataValidations>
  <hyperlinks>
    <hyperlink ref="B85:C85" r:id="rId1" display="(see info &amp; drawings)" xr:uid="{00000000-0004-0000-0000-000000000000}"/>
    <hyperlink ref="H25:J26" location="'Data Protection'!A1" display="I have read the Data Protection policy (click to read in separate sheet) and agree to receive emails from Seahorse Rating Ltd and Member Partners (tick)" xr:uid="{00000000-0004-0000-0000-000001000000}"/>
    <hyperlink ref="E7" r:id="rId2" xr:uid="{00000000-0004-0000-0000-000002000000}"/>
  </hyperlinks>
  <pageMargins left="0.35433070866141736" right="0.39370078740157483" top="0.19685039370078741" bottom="0.19685039370078741" header="0.51181102362204722" footer="0.51181102362204722"/>
  <pageSetup paperSize="9" scale="93"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locked="0" defaultSize="0" autoFill="0" autoLine="0" autoPict="0">
                <anchor moveWithCells="1">
                  <from>
                    <xdr:col>6</xdr:col>
                    <xdr:colOff>50800</xdr:colOff>
                    <xdr:row>7</xdr:row>
                    <xdr:rowOff>215900</xdr:rowOff>
                  </from>
                  <to>
                    <xdr:col>7</xdr:col>
                    <xdr:colOff>419100</xdr:colOff>
                    <xdr:row>8</xdr:row>
                    <xdr:rowOff>215900</xdr:rowOff>
                  </to>
                </anchor>
              </controlPr>
            </control>
          </mc:Choice>
        </mc:AlternateContent>
        <mc:AlternateContent xmlns:mc="http://schemas.openxmlformats.org/markup-compatibility/2006">
          <mc:Choice Requires="x14">
            <control shapeId="1027" r:id="rId7" name="Check Box 3">
              <controlPr locked="0" defaultSize="0" autoFill="0" autoLine="0" autoPict="0">
                <anchor moveWithCells="1">
                  <from>
                    <xdr:col>3</xdr:col>
                    <xdr:colOff>12700</xdr:colOff>
                    <xdr:row>38</xdr:row>
                    <xdr:rowOff>76200</xdr:rowOff>
                  </from>
                  <to>
                    <xdr:col>3</xdr:col>
                    <xdr:colOff>355600</xdr:colOff>
                    <xdr:row>40</xdr:row>
                    <xdr:rowOff>88900</xdr:rowOff>
                  </to>
                </anchor>
              </controlPr>
            </control>
          </mc:Choice>
        </mc:AlternateContent>
        <mc:AlternateContent xmlns:mc="http://schemas.openxmlformats.org/markup-compatibility/2006">
          <mc:Choice Requires="x14">
            <control shapeId="1033" r:id="rId8" name="Drop Down 9">
              <controlPr defaultSize="0" autoLine="0" autoPict="0">
                <anchor moveWithCells="1">
                  <from>
                    <xdr:col>2</xdr:col>
                    <xdr:colOff>850900</xdr:colOff>
                    <xdr:row>74</xdr:row>
                    <xdr:rowOff>139700</xdr:rowOff>
                  </from>
                  <to>
                    <xdr:col>4</xdr:col>
                    <xdr:colOff>1333500</xdr:colOff>
                    <xdr:row>76</xdr:row>
                    <xdr:rowOff>12700</xdr:rowOff>
                  </to>
                </anchor>
              </controlPr>
            </control>
          </mc:Choice>
        </mc:AlternateContent>
        <mc:AlternateContent xmlns:mc="http://schemas.openxmlformats.org/markup-compatibility/2006">
          <mc:Choice Requires="x14">
            <control shapeId="1035" r:id="rId9" name="Drop Down 11">
              <controlPr locked="0" defaultSize="0" autoLine="0" autoPict="0">
                <anchor moveWithCells="1">
                  <from>
                    <xdr:col>2</xdr:col>
                    <xdr:colOff>812800</xdr:colOff>
                    <xdr:row>102</xdr:row>
                    <xdr:rowOff>165100</xdr:rowOff>
                  </from>
                  <to>
                    <xdr:col>4</xdr:col>
                    <xdr:colOff>1244600</xdr:colOff>
                    <xdr:row>104</xdr:row>
                    <xdr:rowOff>38100</xdr:rowOff>
                  </to>
                </anchor>
              </controlPr>
            </control>
          </mc:Choice>
        </mc:AlternateContent>
        <mc:AlternateContent xmlns:mc="http://schemas.openxmlformats.org/markup-compatibility/2006">
          <mc:Choice Requires="x14">
            <control shapeId="1066" r:id="rId10" name="Drop Down 42">
              <controlPr defaultSize="0" autoLine="0" autoPict="0">
                <anchor moveWithCells="1">
                  <from>
                    <xdr:col>3</xdr:col>
                    <xdr:colOff>0</xdr:colOff>
                    <xdr:row>86</xdr:row>
                    <xdr:rowOff>0</xdr:rowOff>
                  </from>
                  <to>
                    <xdr:col>5</xdr:col>
                    <xdr:colOff>0</xdr:colOff>
                    <xdr:row>86</xdr:row>
                    <xdr:rowOff>190500</xdr:rowOff>
                  </to>
                </anchor>
              </controlPr>
            </control>
          </mc:Choice>
        </mc:AlternateContent>
        <mc:AlternateContent xmlns:mc="http://schemas.openxmlformats.org/markup-compatibility/2006">
          <mc:Choice Requires="x14">
            <control shapeId="1082" r:id="rId11" name="Check Box 58">
              <controlPr locked="0" defaultSize="0" autoFill="0" autoLine="0" autoPict="0">
                <anchor moveWithCells="1" sizeWithCells="1">
                  <from>
                    <xdr:col>4</xdr:col>
                    <xdr:colOff>825500</xdr:colOff>
                    <xdr:row>132</xdr:row>
                    <xdr:rowOff>76200</xdr:rowOff>
                  </from>
                  <to>
                    <xdr:col>4</xdr:col>
                    <xdr:colOff>1143000</xdr:colOff>
                    <xdr:row>134</xdr:row>
                    <xdr:rowOff>114300</xdr:rowOff>
                  </to>
                </anchor>
              </controlPr>
            </control>
          </mc:Choice>
        </mc:AlternateContent>
        <mc:AlternateContent xmlns:mc="http://schemas.openxmlformats.org/markup-compatibility/2006">
          <mc:Choice Requires="x14">
            <control shapeId="1083" r:id="rId12" name="Check Box 59">
              <controlPr locked="0" defaultSize="0" autoFill="0" autoLine="0" autoPict="0">
                <anchor moveWithCells="1" sizeWithCells="1">
                  <from>
                    <xdr:col>4</xdr:col>
                    <xdr:colOff>825500</xdr:colOff>
                    <xdr:row>133</xdr:row>
                    <xdr:rowOff>139700</xdr:rowOff>
                  </from>
                  <to>
                    <xdr:col>4</xdr:col>
                    <xdr:colOff>1143000</xdr:colOff>
                    <xdr:row>135</xdr:row>
                    <xdr:rowOff>25400</xdr:rowOff>
                  </to>
                </anchor>
              </controlPr>
            </control>
          </mc:Choice>
        </mc:AlternateContent>
        <mc:AlternateContent xmlns:mc="http://schemas.openxmlformats.org/markup-compatibility/2006">
          <mc:Choice Requires="x14">
            <control shapeId="1199" r:id="rId13" name="Drop Down 175">
              <controlPr defaultSize="0" autoLine="0" autoPict="0">
                <anchor moveWithCells="1">
                  <from>
                    <xdr:col>3</xdr:col>
                    <xdr:colOff>12700</xdr:colOff>
                    <xdr:row>48</xdr:row>
                    <xdr:rowOff>25400</xdr:rowOff>
                  </from>
                  <to>
                    <xdr:col>4</xdr:col>
                    <xdr:colOff>1333500</xdr:colOff>
                    <xdr:row>48</xdr:row>
                    <xdr:rowOff>203200</xdr:rowOff>
                  </to>
                </anchor>
              </controlPr>
            </control>
          </mc:Choice>
        </mc:AlternateContent>
        <mc:AlternateContent xmlns:mc="http://schemas.openxmlformats.org/markup-compatibility/2006">
          <mc:Choice Requires="x14">
            <control shapeId="1205" r:id="rId14" name="Drop Down 181">
              <controlPr locked="0" defaultSize="0" autoLine="0" autoPict="0">
                <anchor moveWithCells="1">
                  <from>
                    <xdr:col>3</xdr:col>
                    <xdr:colOff>520700</xdr:colOff>
                    <xdr:row>78</xdr:row>
                    <xdr:rowOff>25400</xdr:rowOff>
                  </from>
                  <to>
                    <xdr:col>4</xdr:col>
                    <xdr:colOff>774700</xdr:colOff>
                    <xdr:row>79</xdr:row>
                    <xdr:rowOff>25400</xdr:rowOff>
                  </to>
                </anchor>
              </controlPr>
            </control>
          </mc:Choice>
        </mc:AlternateContent>
        <mc:AlternateContent xmlns:mc="http://schemas.openxmlformats.org/markup-compatibility/2006">
          <mc:Choice Requires="x14">
            <control shapeId="1210" r:id="rId15" name="Drop Down 186">
              <controlPr locked="0" defaultSize="0" autoLine="0" autoPict="0">
                <anchor moveWithCells="1">
                  <from>
                    <xdr:col>3</xdr:col>
                    <xdr:colOff>0</xdr:colOff>
                    <xdr:row>49</xdr:row>
                    <xdr:rowOff>12700</xdr:rowOff>
                  </from>
                  <to>
                    <xdr:col>4</xdr:col>
                    <xdr:colOff>254000</xdr:colOff>
                    <xdr:row>49</xdr:row>
                    <xdr:rowOff>190500</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6</xdr:col>
                    <xdr:colOff>38100</xdr:colOff>
                    <xdr:row>37</xdr:row>
                    <xdr:rowOff>25400</xdr:rowOff>
                  </from>
                  <to>
                    <xdr:col>7</xdr:col>
                    <xdr:colOff>419100</xdr:colOff>
                    <xdr:row>38</xdr:row>
                    <xdr:rowOff>50800</xdr:rowOff>
                  </to>
                </anchor>
              </controlPr>
            </control>
          </mc:Choice>
        </mc:AlternateContent>
        <mc:AlternateContent xmlns:mc="http://schemas.openxmlformats.org/markup-compatibility/2006">
          <mc:Choice Requires="x14">
            <control shapeId="1216" r:id="rId17" name="Check Box 192">
              <controlPr locked="0" defaultSize="0" autoFill="0" autoLine="0" autoPict="0">
                <anchor moveWithCells="1">
                  <from>
                    <xdr:col>6</xdr:col>
                    <xdr:colOff>38100</xdr:colOff>
                    <xdr:row>38</xdr:row>
                    <xdr:rowOff>12700</xdr:rowOff>
                  </from>
                  <to>
                    <xdr:col>7</xdr:col>
                    <xdr:colOff>419100</xdr:colOff>
                    <xdr:row>39</xdr:row>
                    <xdr:rowOff>76200</xdr:rowOff>
                  </to>
                </anchor>
              </controlPr>
            </control>
          </mc:Choice>
        </mc:AlternateContent>
        <mc:AlternateContent xmlns:mc="http://schemas.openxmlformats.org/markup-compatibility/2006">
          <mc:Choice Requires="x14">
            <control shapeId="1217" r:id="rId18" name="Check Box 193">
              <controlPr locked="0" defaultSize="0" autoFill="0" autoLine="0" autoPict="0">
                <anchor moveWithCells="1">
                  <from>
                    <xdr:col>6</xdr:col>
                    <xdr:colOff>38100</xdr:colOff>
                    <xdr:row>39</xdr:row>
                    <xdr:rowOff>12700</xdr:rowOff>
                  </from>
                  <to>
                    <xdr:col>7</xdr:col>
                    <xdr:colOff>419100</xdr:colOff>
                    <xdr:row>40</xdr:row>
                    <xdr:rowOff>76200</xdr:rowOff>
                  </to>
                </anchor>
              </controlPr>
            </control>
          </mc:Choice>
        </mc:AlternateContent>
        <mc:AlternateContent xmlns:mc="http://schemas.openxmlformats.org/markup-compatibility/2006">
          <mc:Choice Requires="x14">
            <control shapeId="1218" r:id="rId19" name="Check Box 194">
              <controlPr locked="0" defaultSize="0" autoFill="0" autoLine="0" autoPict="0">
                <anchor moveWithCells="1">
                  <from>
                    <xdr:col>6</xdr:col>
                    <xdr:colOff>50800</xdr:colOff>
                    <xdr:row>41</xdr:row>
                    <xdr:rowOff>0</xdr:rowOff>
                  </from>
                  <to>
                    <xdr:col>7</xdr:col>
                    <xdr:colOff>419100</xdr:colOff>
                    <xdr:row>42</xdr:row>
                    <xdr:rowOff>63500</xdr:rowOff>
                  </to>
                </anchor>
              </controlPr>
            </control>
          </mc:Choice>
        </mc:AlternateContent>
        <mc:AlternateContent xmlns:mc="http://schemas.openxmlformats.org/markup-compatibility/2006">
          <mc:Choice Requires="x14">
            <control shapeId="1219" r:id="rId20" name="Check Box 195">
              <controlPr locked="0" defaultSize="0" autoFill="0" autoLine="0" autoPict="0">
                <anchor moveWithCells="1">
                  <from>
                    <xdr:col>6</xdr:col>
                    <xdr:colOff>50800</xdr:colOff>
                    <xdr:row>42</xdr:row>
                    <xdr:rowOff>152400</xdr:rowOff>
                  </from>
                  <to>
                    <xdr:col>7</xdr:col>
                    <xdr:colOff>431800</xdr:colOff>
                    <xdr:row>44</xdr:row>
                    <xdr:rowOff>50800</xdr:rowOff>
                  </to>
                </anchor>
              </controlPr>
            </control>
          </mc:Choice>
        </mc:AlternateContent>
        <mc:AlternateContent xmlns:mc="http://schemas.openxmlformats.org/markup-compatibility/2006">
          <mc:Choice Requires="x14">
            <control shapeId="1220" r:id="rId21" name="Check Box 196">
              <controlPr locked="0" defaultSize="0" autoFill="0" autoLine="0" autoPict="0">
                <anchor moveWithCells="1">
                  <from>
                    <xdr:col>6</xdr:col>
                    <xdr:colOff>38100</xdr:colOff>
                    <xdr:row>40</xdr:row>
                    <xdr:rowOff>12700</xdr:rowOff>
                  </from>
                  <to>
                    <xdr:col>7</xdr:col>
                    <xdr:colOff>419100</xdr:colOff>
                    <xdr:row>41</xdr:row>
                    <xdr:rowOff>76200</xdr:rowOff>
                  </to>
                </anchor>
              </controlPr>
            </control>
          </mc:Choice>
        </mc:AlternateContent>
        <mc:AlternateContent xmlns:mc="http://schemas.openxmlformats.org/markup-compatibility/2006">
          <mc:Choice Requires="x14">
            <control shapeId="1221" r:id="rId22" name="Check Box 197">
              <controlPr locked="0" defaultSize="0" autoFill="0" autoLine="0" autoPict="0">
                <anchor moveWithCells="1">
                  <from>
                    <xdr:col>6</xdr:col>
                    <xdr:colOff>50800</xdr:colOff>
                    <xdr:row>42</xdr:row>
                    <xdr:rowOff>0</xdr:rowOff>
                  </from>
                  <to>
                    <xdr:col>7</xdr:col>
                    <xdr:colOff>571500</xdr:colOff>
                    <xdr:row>43</xdr:row>
                    <xdr:rowOff>63500</xdr:rowOff>
                  </to>
                </anchor>
              </controlPr>
            </control>
          </mc:Choice>
        </mc:AlternateContent>
        <mc:AlternateContent xmlns:mc="http://schemas.openxmlformats.org/markup-compatibility/2006">
          <mc:Choice Requires="x14">
            <control shapeId="1223" r:id="rId23" name="Drop Down 199">
              <controlPr defaultSize="0" autoLine="0" autoPict="0">
                <anchor moveWithCells="1">
                  <from>
                    <xdr:col>3</xdr:col>
                    <xdr:colOff>0</xdr:colOff>
                    <xdr:row>84</xdr:row>
                    <xdr:rowOff>139700</xdr:rowOff>
                  </from>
                  <to>
                    <xdr:col>5</xdr:col>
                    <xdr:colOff>0</xdr:colOff>
                    <xdr:row>85</xdr:row>
                    <xdr:rowOff>165100</xdr:rowOff>
                  </to>
                </anchor>
              </controlPr>
            </control>
          </mc:Choice>
        </mc:AlternateContent>
        <mc:AlternateContent xmlns:mc="http://schemas.openxmlformats.org/markup-compatibility/2006">
          <mc:Choice Requires="x14">
            <control shapeId="1232" r:id="rId24" name="Drop Down 208">
              <controlPr locked="0" defaultSize="0" autoLine="0" autoPict="0">
                <anchor moveWithCells="1">
                  <from>
                    <xdr:col>3</xdr:col>
                    <xdr:colOff>12700</xdr:colOff>
                    <xdr:row>61</xdr:row>
                    <xdr:rowOff>152400</xdr:rowOff>
                  </from>
                  <to>
                    <xdr:col>4</xdr:col>
                    <xdr:colOff>266700</xdr:colOff>
                    <xdr:row>62</xdr:row>
                    <xdr:rowOff>152400</xdr:rowOff>
                  </to>
                </anchor>
              </controlPr>
            </control>
          </mc:Choice>
        </mc:AlternateContent>
        <mc:AlternateContent xmlns:mc="http://schemas.openxmlformats.org/markup-compatibility/2006">
          <mc:Choice Requires="x14">
            <control shapeId="1234" r:id="rId25" name="Drop Down 210">
              <controlPr locked="0" defaultSize="0" autoLine="0" autoPict="0">
                <anchor moveWithCells="1">
                  <from>
                    <xdr:col>3</xdr:col>
                    <xdr:colOff>12700</xdr:colOff>
                    <xdr:row>56</xdr:row>
                    <xdr:rowOff>139700</xdr:rowOff>
                  </from>
                  <to>
                    <xdr:col>5</xdr:col>
                    <xdr:colOff>50800</xdr:colOff>
                    <xdr:row>57</xdr:row>
                    <xdr:rowOff>165100</xdr:rowOff>
                  </to>
                </anchor>
              </controlPr>
            </control>
          </mc:Choice>
        </mc:AlternateContent>
        <mc:AlternateContent xmlns:mc="http://schemas.openxmlformats.org/markup-compatibility/2006">
          <mc:Choice Requires="x14">
            <control shapeId="1271" r:id="rId26" name="Check Box 247">
              <controlPr locked="0" defaultSize="0" autoFill="0" autoLine="0" autoPict="0">
                <anchor moveWithCells="1">
                  <from>
                    <xdr:col>6</xdr:col>
                    <xdr:colOff>571500</xdr:colOff>
                    <xdr:row>24</xdr:row>
                    <xdr:rowOff>12700</xdr:rowOff>
                  </from>
                  <to>
                    <xdr:col>6</xdr:col>
                    <xdr:colOff>762000</xdr:colOff>
                    <xdr:row>25</xdr:row>
                    <xdr:rowOff>88900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heetViews>
  <sheetFormatPr baseColWidth="10" defaultColWidth="8.83203125" defaultRowHeight="13" x14ac:dyDescent="0.15"/>
  <cols>
    <col min="1" max="1" width="69.6640625" customWidth="1"/>
  </cols>
  <sheetData>
    <row r="1" spans="1:6" x14ac:dyDescent="0.15">
      <c r="A1" s="5" t="s">
        <v>289</v>
      </c>
      <c r="B1" s="236"/>
      <c r="C1" s="236"/>
      <c r="D1" s="236"/>
      <c r="E1" s="236"/>
      <c r="F1" s="237"/>
    </row>
    <row r="2" spans="1:6" ht="98" x14ac:dyDescent="0.15">
      <c r="A2" s="238" t="s">
        <v>290</v>
      </c>
    </row>
    <row r="3" spans="1:6" ht="70" x14ac:dyDescent="0.15">
      <c r="A3" s="239" t="s">
        <v>292</v>
      </c>
    </row>
    <row r="4" spans="1:6" ht="26" x14ac:dyDescent="0.15">
      <c r="A4" s="240" t="s">
        <v>291</v>
      </c>
    </row>
  </sheetData>
  <sheetProtection password="C62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19"/>
  <sheetViews>
    <sheetView topLeftCell="CB1" workbookViewId="0">
      <selection activeCell="CA1" sqref="A1:CA1048576"/>
    </sheetView>
  </sheetViews>
  <sheetFormatPr baseColWidth="10" defaultColWidth="8.83203125" defaultRowHeight="13" x14ac:dyDescent="0.15"/>
  <cols>
    <col min="1" max="57" width="9.1640625" hidden="1" customWidth="1"/>
    <col min="58" max="59" width="11" hidden="1" customWidth="1"/>
    <col min="60" max="74" width="9.1640625" hidden="1" customWidth="1"/>
    <col min="75" max="75" width="12.33203125" hidden="1" customWidth="1"/>
    <col min="76" max="78" width="9.1640625" hidden="1" customWidth="1"/>
    <col min="79" max="79" width="0" hidden="1" customWidth="1"/>
  </cols>
  <sheetData>
    <row r="1" spans="1:79" x14ac:dyDescent="0.15">
      <c r="A1" t="s">
        <v>61</v>
      </c>
      <c r="B1" t="s">
        <v>62</v>
      </c>
      <c r="C1" t="s">
        <v>63</v>
      </c>
      <c r="D1" t="s">
        <v>64</v>
      </c>
      <c r="E1" t="s">
        <v>66</v>
      </c>
      <c r="F1" t="s">
        <v>65</v>
      </c>
      <c r="G1" t="s">
        <v>94</v>
      </c>
      <c r="H1" t="s">
        <v>69</v>
      </c>
      <c r="I1" t="s">
        <v>70</v>
      </c>
      <c r="J1" t="s">
        <v>71</v>
      </c>
      <c r="K1" s="74" t="s">
        <v>72</v>
      </c>
      <c r="L1" s="74" t="s">
        <v>73</v>
      </c>
      <c r="M1" t="s">
        <v>74</v>
      </c>
      <c r="N1" t="s">
        <v>11</v>
      </c>
      <c r="O1" t="s">
        <v>12</v>
      </c>
      <c r="P1" t="s">
        <v>14</v>
      </c>
      <c r="Q1" t="s">
        <v>13</v>
      </c>
      <c r="R1" s="216" t="s">
        <v>75</v>
      </c>
      <c r="S1" t="s">
        <v>139</v>
      </c>
      <c r="T1" s="117" t="s">
        <v>160</v>
      </c>
      <c r="U1" t="s">
        <v>140</v>
      </c>
      <c r="V1" t="s">
        <v>141</v>
      </c>
      <c r="W1" t="s">
        <v>142</v>
      </c>
      <c r="X1" t="s">
        <v>143</v>
      </c>
      <c r="Y1" t="s">
        <v>76</v>
      </c>
      <c r="Z1" t="s">
        <v>77</v>
      </c>
      <c r="AA1" t="s">
        <v>16</v>
      </c>
      <c r="AB1" t="s">
        <v>78</v>
      </c>
      <c r="AC1" t="s">
        <v>37</v>
      </c>
      <c r="AD1" t="s">
        <v>34</v>
      </c>
      <c r="AE1" t="s">
        <v>112</v>
      </c>
      <c r="AF1" t="s">
        <v>109</v>
      </c>
      <c r="AG1" t="s">
        <v>81</v>
      </c>
      <c r="AH1" t="s">
        <v>80</v>
      </c>
      <c r="AI1" t="s">
        <v>79</v>
      </c>
      <c r="AJ1" t="s">
        <v>82</v>
      </c>
      <c r="AK1" s="74" t="s">
        <v>83</v>
      </c>
      <c r="AL1" t="s">
        <v>88</v>
      </c>
      <c r="AM1" t="s">
        <v>89</v>
      </c>
      <c r="AN1" t="s">
        <v>90</v>
      </c>
      <c r="AO1" t="s">
        <v>91</v>
      </c>
      <c r="AP1" t="s">
        <v>84</v>
      </c>
      <c r="AQ1" t="s">
        <v>85</v>
      </c>
      <c r="AR1" t="s">
        <v>86</v>
      </c>
      <c r="AS1" t="s">
        <v>87</v>
      </c>
      <c r="AT1" s="74" t="s">
        <v>23</v>
      </c>
      <c r="AU1" t="s">
        <v>30</v>
      </c>
      <c r="AV1" t="s">
        <v>31</v>
      </c>
      <c r="AW1" t="s">
        <v>92</v>
      </c>
      <c r="AX1" t="s">
        <v>93</v>
      </c>
      <c r="AY1" t="s">
        <v>113</v>
      </c>
      <c r="AZ1" s="74" t="s">
        <v>336</v>
      </c>
      <c r="BA1" s="117" t="s">
        <v>156</v>
      </c>
      <c r="BB1" s="118" t="s">
        <v>157</v>
      </c>
      <c r="BC1" s="118"/>
      <c r="BD1" s="118"/>
      <c r="BE1" s="198" t="s">
        <v>262</v>
      </c>
      <c r="BF1" s="198" t="s">
        <v>245</v>
      </c>
      <c r="BG1" s="198" t="s">
        <v>248</v>
      </c>
      <c r="BH1" s="198" t="s">
        <v>249</v>
      </c>
      <c r="BI1" s="198" t="s">
        <v>229</v>
      </c>
      <c r="BJ1" s="198" t="s">
        <v>15</v>
      </c>
      <c r="BK1" s="198" t="s">
        <v>230</v>
      </c>
      <c r="BL1" s="198" t="s">
        <v>250</v>
      </c>
      <c r="BM1" s="198" t="s">
        <v>215</v>
      </c>
      <c r="BN1" s="198" t="s">
        <v>216</v>
      </c>
      <c r="BO1" s="198" t="s">
        <v>231</v>
      </c>
      <c r="BP1" s="198" t="s">
        <v>232</v>
      </c>
      <c r="BQ1" s="198" t="s">
        <v>233</v>
      </c>
      <c r="BR1" s="198" t="s">
        <v>234</v>
      </c>
      <c r="BS1" s="198" t="s">
        <v>235</v>
      </c>
      <c r="BT1" s="198" t="s">
        <v>244</v>
      </c>
      <c r="BU1" s="198" t="s">
        <v>177</v>
      </c>
      <c r="BV1" s="198" t="s">
        <v>294</v>
      </c>
      <c r="BW1" s="198" t="s">
        <v>328</v>
      </c>
      <c r="BX1" s="68" t="s">
        <v>67</v>
      </c>
      <c r="BY1" s="68" t="s">
        <v>68</v>
      </c>
      <c r="CA1" s="74" t="s">
        <v>339</v>
      </c>
    </row>
    <row r="2" spans="1:79" x14ac:dyDescent="0.15">
      <c r="A2" s="67" t="str">
        <f>IF(OR(Application!D39="",Application!D169=FALSE),"donotimport",ROUND(Application!D39,2))</f>
        <v>donotimport</v>
      </c>
      <c r="B2" s="67" t="str">
        <f>IF(Application!$D41="","donotimport",ROUND(Application!$D41,2))</f>
        <v>donotimport</v>
      </c>
      <c r="C2" s="67" t="str">
        <f>IF(Application!$D42="","donotimport",ROUND(Application!$D42,2))</f>
        <v>donotimport</v>
      </c>
      <c r="D2" s="67" t="str">
        <f>IF(Application!$D43="","donotimport",ROUND(Application!$D43,2))</f>
        <v>donotimport</v>
      </c>
      <c r="E2" s="67" t="str">
        <f>IF(Application!$D44="","donotimport",ROUND(Application!$D44,2))</f>
        <v>donotimport</v>
      </c>
      <c r="F2" s="67" t="str">
        <f>IF(Application!$D45="","donotimport",ROUND(Application!$D45,2))</f>
        <v>donotimport</v>
      </c>
      <c r="G2" s="75" t="str">
        <f>IF(Application!$D46="","donotimport",ROUND(Application!$D46,0))</f>
        <v>donotimport</v>
      </c>
      <c r="H2" s="75" t="str">
        <f>IF(Application!$D47="","donotimport",ROUND(Application!$D47,0))</f>
        <v>donotimport</v>
      </c>
      <c r="I2" s="67" t="str">
        <f>IF(Application!$D52="","donotimport",ROUND(Application!$D52,2))</f>
        <v>donotimport</v>
      </c>
      <c r="J2" s="67" t="str">
        <f>IF(Application!$D53="","donotimport",ROUND(Application!$D53,2))</f>
        <v>donotimport</v>
      </c>
      <c r="K2" s="67" t="str">
        <f>IF(Application!$D55="","donotimport",ROUND(Application!$D55,2))</f>
        <v>donotimport</v>
      </c>
      <c r="L2" s="67" t="str">
        <f>IF(Application!$D56="","donotimport",ROUND(Application!$D56,2))</f>
        <v>donotimport</v>
      </c>
      <c r="M2" s="75" t="str">
        <f>IF(Application!$D48="","donotimport",ROUND(Application!$D48,0))</f>
        <v>donotimport</v>
      </c>
      <c r="N2" s="67" t="str">
        <f>IF(Application!$D69="","donotimport",ROUND(Application!$D69,2))</f>
        <v>donotimport</v>
      </c>
      <c r="O2" s="67" t="str">
        <f>IF(Application!$D70="","donotimport",ROUND(Application!$D70,2))</f>
        <v>donotimport</v>
      </c>
      <c r="P2" s="67" t="str">
        <f>IF(Application!$D71="","donotimport",ROUND(Application!$D71,2))</f>
        <v>donotimport</v>
      </c>
      <c r="Q2" s="67" t="str">
        <f>IF(Application!$D72="","donotimport",ROUND(Application!$D72,2))</f>
        <v>donotimport</v>
      </c>
      <c r="R2" s="67" t="str">
        <f>IF(Application!$D74="","donotimport",ROUND(Application!$D74,2))</f>
        <v>donotimport</v>
      </c>
      <c r="S2" s="75" t="str">
        <f>IF(Application!$D81="","donotimport",ROUND(Application!$D81,0))</f>
        <v>donotimport</v>
      </c>
      <c r="T2" s="75" t="str">
        <f>IF(Application!$D83="","donotimport",ROUND(Inputs!E7,0))</f>
        <v>donotimport</v>
      </c>
      <c r="U2" s="75" t="str">
        <f>IF(Application!$D82="","donotimport",ROUND(Application!$D82,0))</f>
        <v>donotimport</v>
      </c>
      <c r="V2" s="75" t="str">
        <f>IF(Application!$D84="","donotimport",ROUND(Application!$D84,0))</f>
        <v>donotimport</v>
      </c>
      <c r="W2" s="75" t="str">
        <f>IF(Application!$D85="","donotimport",ROUND(Application!$D85,0))</f>
        <v>donotimport</v>
      </c>
      <c r="X2" s="75" t="str">
        <f>IF(Application!$C203=1,"donotimport",ROUND(Application!$C203-2,0))</f>
        <v>donotimport</v>
      </c>
      <c r="Y2" s="67" t="str">
        <f>IF(Application!$D94="","donotimport",ROUND(Application!$D94,2))</f>
        <v>donotimport</v>
      </c>
      <c r="Z2" s="67" t="str">
        <f>IF(Application!$D96="","donotimport",ROUND(Application!$D96,2))</f>
        <v>donotimport</v>
      </c>
      <c r="AA2" s="67" t="str">
        <f>IF(Application!$D97="","donotimport",ROUND(Application!$D97,2))</f>
        <v>donotimport</v>
      </c>
      <c r="AB2" s="67" t="str">
        <f>IF(Application!$D100="","donotimport",ROUND(Application!$D100,2))</f>
        <v>donotimport</v>
      </c>
      <c r="AC2" s="67" t="str">
        <f>IF(Application!$D99="","donotimport",ROUND(Application!$D99,2))</f>
        <v>donotimport</v>
      </c>
      <c r="AD2" s="67" t="str">
        <f>IF(Application!$D98="","donotimport",ROUND(Application!$D98,2))</f>
        <v>donotimport</v>
      </c>
      <c r="AE2" s="67" t="str">
        <f>IF(Application!$D98="","donotimport",ROUND(Application!$D98,2))</f>
        <v>donotimport</v>
      </c>
      <c r="AF2" s="75" t="str">
        <f>IF(Application!C189=1,"donotimport",Application!C189-2)</f>
        <v>donotimport</v>
      </c>
      <c r="AG2" s="67" t="str">
        <f>IF(Application!$D90="","donotimport",ROUND(Application!$D90,2))</f>
        <v>donotimport</v>
      </c>
      <c r="AH2" s="67" t="str">
        <f>IF(Application!$D91="","donotimport",ROUND(Application!$D91,2))</f>
        <v>donotimport</v>
      </c>
      <c r="AI2" s="67" t="str">
        <f>IF(Application!$D92="","donotimport",ROUND(Application!$D92,2))</f>
        <v>donotimport</v>
      </c>
      <c r="AJ2" s="75" t="str">
        <f>IF(Application!$D119="","donotimport",Application!D119)</f>
        <v>donotimport</v>
      </c>
      <c r="AK2" s="76">
        <f>IF(Application!$C180=1,"donotimport",Application!$C180-2)</f>
        <v>2</v>
      </c>
      <c r="AL2" s="67" t="str">
        <f>IF(Application!$D122="","donotimport",ROUND(Application!$D122,2))</f>
        <v>donotimport</v>
      </c>
      <c r="AM2" s="67" t="str">
        <f>IF(Application!$D123="","donotimport",ROUND(Application!$D123,2))</f>
        <v>donotimport</v>
      </c>
      <c r="AN2" s="67" t="str">
        <f>IF(Application!$D125="","donotimport",ROUND(Application!$D125,2))</f>
        <v>donotimport</v>
      </c>
      <c r="AO2" s="67" t="str">
        <f>IF(Application!$D124="","donotimport",ROUND(Application!$D124,2))</f>
        <v>donotimport</v>
      </c>
      <c r="AP2" s="67" t="str">
        <f>IF(Application!$D128="","donotimport",ROUND(Application!$D128,2))</f>
        <v>donotimport</v>
      </c>
      <c r="AQ2" s="67" t="str">
        <f>IF(Application!$D129="","donotimport",ROUND(Application!$D129,2))</f>
        <v>donotimport</v>
      </c>
      <c r="AR2" s="67" t="str">
        <f>IF(Application!$D130="","donotimport",ROUND(Application!$D130,2))</f>
        <v>donotimport</v>
      </c>
      <c r="AS2" s="67" t="str">
        <f>IF(Application!$D131="","donotimport",ROUND(Application!$D131,2))</f>
        <v>donotimport</v>
      </c>
      <c r="AT2" s="223" t="str">
        <f>IF(Inputs!B3=0,"donotimport",ROUND(Inputs!B3,2))</f>
        <v>donotimport</v>
      </c>
      <c r="AU2" s="67" t="str">
        <f>IF(Application!$D138="","donotimport",ROUND(Application!$D138,2))</f>
        <v>donotimport</v>
      </c>
      <c r="AV2" s="67" t="str">
        <f>IF(Application!$D139="","donotimport",ROUND(Application!$D139,2))</f>
        <v>donotimport</v>
      </c>
      <c r="AW2" s="67" t="str">
        <f>IF(Application!$D140="","donotimport",ROUND(Application!$D140,2))</f>
        <v>donotimport</v>
      </c>
      <c r="AX2" s="67" t="str">
        <f>IF(Application!$D141="","donotimport",ROUND(Application!$D141,2))</f>
        <v>donotimport</v>
      </c>
      <c r="AY2" s="67" t="str">
        <f>IF(Application!$D102="","donotimport",ROUND(Application!$D102,2))</f>
        <v>donotimport</v>
      </c>
      <c r="AZ2" s="67" t="str">
        <f>IF(Application!$D117="","donotimport",ROUND(Application!$D117,2))</f>
        <v>donotimport</v>
      </c>
      <c r="BA2" s="67" t="str">
        <f>IF(Application!$D51="","donotimport",ROUND(Application!$D51,0))</f>
        <v>donotimport</v>
      </c>
      <c r="BB2" s="67" t="str">
        <f>IF(Application!$D84="","donotimport",ROUND(Application!$D84,0))</f>
        <v>donotimport</v>
      </c>
      <c r="BC2" s="67"/>
      <c r="BD2" s="67"/>
      <c r="BE2" s="75" t="str">
        <f>IF(Application!C242=1,"donotimport",ROUND(Application!C242-2,0))</f>
        <v>donotimport</v>
      </c>
      <c r="BF2" s="75" t="str">
        <f>IF(Application!$D59="","donotimport",ROUND(Application!$D59,0))</f>
        <v>donotimport</v>
      </c>
      <c r="BG2" s="203" t="str">
        <f>IF(Application!$D60="","donotimport",ROUND(Application!$D60,1))</f>
        <v>donotimport</v>
      </c>
      <c r="BH2" s="203" t="str">
        <f>IF(Application!$D61="","donotimport",ROUND(Application!$D61,1))</f>
        <v>donotimport</v>
      </c>
      <c r="BI2" s="75" t="str">
        <f>IF(Application!C247=1,"donotimport",ROUND(Application!C247-2,0))</f>
        <v>donotimport</v>
      </c>
      <c r="BJ2" s="67" t="str">
        <f>IF(Application!$D73="","donotimport",ROUND(Application!$D73,2))</f>
        <v>donotimport</v>
      </c>
      <c r="BK2" s="75" t="str">
        <f>IF(Application!C232=1,"donotimport",ROUND(Application!C232-2,0))</f>
        <v>donotimport</v>
      </c>
      <c r="BL2" s="75" t="str">
        <f>IF(Application!$D106="","donotimport",Application!$D106)</f>
        <v>donotimport</v>
      </c>
      <c r="BM2" s="67" t="str">
        <f>IF(Application!$D109="","donotimport",ROUND(Application!$D109,2))</f>
        <v>donotimport</v>
      </c>
      <c r="BN2" s="67" t="str">
        <f>IF(Application!$D110="","donotimport",ROUND(Application!$D110,2))</f>
        <v>donotimport</v>
      </c>
      <c r="BO2" s="67" t="str">
        <f>IF(Application!$D111="","donotimport",ROUND(Application!$D111,2))</f>
        <v>donotimport</v>
      </c>
      <c r="BP2" s="67" t="str">
        <f>IF(Application!$D112="","donotimport",ROUND(Application!$D112,2))</f>
        <v>donotimport</v>
      </c>
      <c r="BQ2" s="67" t="str">
        <f>IF(Application!$D113="","donotimport",ROUND(Application!$D113,2))</f>
        <v>donotimport</v>
      </c>
      <c r="BR2" s="67" t="str">
        <f>IF(Application!$D114="","donotimport",ROUND(Application!$D114,2))</f>
        <v>donotimport</v>
      </c>
      <c r="BS2" s="67" t="str">
        <f>IF(Application!$D115="","donotimport",ROUND(Application!$D115,2))</f>
        <v>donotimport</v>
      </c>
      <c r="BT2" s="75" t="str">
        <f>IF(Application!C229=2,"donotimport",99)</f>
        <v>donotimport</v>
      </c>
      <c r="BU2" s="67" t="str">
        <f>IF(Application!D29="","donotimport",Application!D29)</f>
        <v>donotimport</v>
      </c>
      <c r="BV2" s="245" t="str">
        <f>IF(Application!D168=FALSE,"0",1)</f>
        <v>0</v>
      </c>
      <c r="BW2" s="278">
        <f>IF(Application!I23&gt;0,Application!I23,0)</f>
        <v>0</v>
      </c>
    </row>
    <row r="4" spans="1:79" x14ac:dyDescent="0.1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G4">
        <v>60</v>
      </c>
      <c r="AH4">
        <v>61</v>
      </c>
      <c r="AI4">
        <v>62</v>
      </c>
      <c r="AL4">
        <v>68</v>
      </c>
      <c r="AM4">
        <v>69</v>
      </c>
      <c r="AN4">
        <v>71</v>
      </c>
      <c r="AO4">
        <v>70</v>
      </c>
      <c r="AP4">
        <v>74</v>
      </c>
      <c r="AQ4">
        <v>75</v>
      </c>
      <c r="AR4">
        <v>76</v>
      </c>
      <c r="AS4">
        <v>77</v>
      </c>
      <c r="AU4">
        <v>81</v>
      </c>
      <c r="AV4">
        <v>82</v>
      </c>
      <c r="AW4">
        <v>83</v>
      </c>
      <c r="AX4">
        <v>84</v>
      </c>
      <c r="AY4">
        <v>61</v>
      </c>
    </row>
    <row r="5" spans="1:79" x14ac:dyDescent="0.15">
      <c r="R5" s="117" t="s">
        <v>190</v>
      </c>
      <c r="S5" t="s">
        <v>134</v>
      </c>
      <c r="T5" s="117" t="s">
        <v>161</v>
      </c>
      <c r="U5" t="s">
        <v>135</v>
      </c>
      <c r="V5" t="s">
        <v>136</v>
      </c>
      <c r="W5" t="s">
        <v>137</v>
      </c>
      <c r="X5" t="s">
        <v>138</v>
      </c>
    </row>
    <row r="6" spans="1:79" x14ac:dyDescent="0.15">
      <c r="R6" s="215"/>
      <c r="T6" s="117" t="s">
        <v>162</v>
      </c>
      <c r="AB6" t="s">
        <v>17</v>
      </c>
      <c r="AJ6" s="117" t="s">
        <v>169</v>
      </c>
      <c r="AZ6" s="139" t="s">
        <v>236</v>
      </c>
      <c r="BA6" s="117" t="s">
        <v>158</v>
      </c>
      <c r="BB6" s="117" t="s">
        <v>158</v>
      </c>
      <c r="BC6" s="117"/>
      <c r="BD6" s="117"/>
      <c r="BE6" s="117" t="s">
        <v>260</v>
      </c>
      <c r="BF6" s="117" t="s">
        <v>253</v>
      </c>
      <c r="BG6" s="117" t="s">
        <v>246</v>
      </c>
      <c r="BH6" s="117" t="s">
        <v>247</v>
      </c>
      <c r="BI6" s="117" t="s">
        <v>266</v>
      </c>
      <c r="BJ6" s="139" t="s">
        <v>236</v>
      </c>
      <c r="BK6" s="139" t="s">
        <v>236</v>
      </c>
      <c r="BL6" s="139" t="s">
        <v>236</v>
      </c>
      <c r="BM6" s="139" t="s">
        <v>236</v>
      </c>
      <c r="BN6" s="139" t="s">
        <v>236</v>
      </c>
      <c r="BO6" s="139" t="s">
        <v>236</v>
      </c>
      <c r="BP6" s="139" t="s">
        <v>236</v>
      </c>
      <c r="BQ6" s="139" t="s">
        <v>236</v>
      </c>
      <c r="BR6" s="139" t="s">
        <v>236</v>
      </c>
      <c r="BS6" s="139" t="s">
        <v>236</v>
      </c>
      <c r="BT6" s="117" t="s">
        <v>242</v>
      </c>
      <c r="BU6" s="117"/>
      <c r="BV6" s="117" t="s">
        <v>321</v>
      </c>
      <c r="BW6" s="117" t="s">
        <v>327</v>
      </c>
    </row>
    <row r="7" spans="1:79" x14ac:dyDescent="0.15">
      <c r="R7" s="215"/>
      <c r="AJ7" s="117" t="s">
        <v>170</v>
      </c>
      <c r="AY7" s="74" t="s">
        <v>337</v>
      </c>
      <c r="AZ7" s="74" t="s">
        <v>337</v>
      </c>
      <c r="BE7" s="117" t="s">
        <v>261</v>
      </c>
      <c r="BI7" s="117"/>
      <c r="BJ7" s="117" t="s">
        <v>279</v>
      </c>
      <c r="BL7" s="117" t="s">
        <v>178</v>
      </c>
      <c r="BV7" s="117" t="s">
        <v>322</v>
      </c>
      <c r="BW7" s="117" t="s">
        <v>326</v>
      </c>
    </row>
    <row r="8" spans="1:79" x14ac:dyDescent="0.15">
      <c r="R8" s="215" t="s">
        <v>268</v>
      </c>
      <c r="AJ8" s="117" t="s">
        <v>171</v>
      </c>
      <c r="AY8" s="74" t="s">
        <v>338</v>
      </c>
      <c r="AZ8" s="74" t="s">
        <v>338</v>
      </c>
    </row>
    <row r="9" spans="1:79" x14ac:dyDescent="0.15">
      <c r="R9" s="215">
        <v>2021</v>
      </c>
      <c r="AJ9" s="117" t="s">
        <v>172</v>
      </c>
      <c r="BE9" s="199" t="s">
        <v>251</v>
      </c>
      <c r="BF9" s="199" t="s">
        <v>251</v>
      </c>
      <c r="BG9" s="199" t="s">
        <v>251</v>
      </c>
      <c r="BH9" s="199" t="s">
        <v>251</v>
      </c>
      <c r="BI9" s="199" t="s">
        <v>251</v>
      </c>
      <c r="BT9" s="199" t="s">
        <v>251</v>
      </c>
      <c r="BU9" s="199" t="s">
        <v>251</v>
      </c>
    </row>
    <row r="10" spans="1:79" x14ac:dyDescent="0.15">
      <c r="R10" s="215"/>
      <c r="BE10" s="199" t="s">
        <v>252</v>
      </c>
      <c r="BF10" s="199" t="s">
        <v>252</v>
      </c>
      <c r="BG10" s="199" t="s">
        <v>252</v>
      </c>
      <c r="BH10" s="199" t="s">
        <v>252</v>
      </c>
      <c r="BI10" s="199" t="s">
        <v>252</v>
      </c>
      <c r="BT10" s="199" t="s">
        <v>252</v>
      </c>
      <c r="BU10" s="199" t="s">
        <v>252</v>
      </c>
    </row>
    <row r="11" spans="1:79" x14ac:dyDescent="0.15">
      <c r="BE11" s="200">
        <v>2021</v>
      </c>
      <c r="BF11" s="200">
        <v>2021</v>
      </c>
      <c r="BG11" s="200">
        <v>2021</v>
      </c>
      <c r="BH11" s="200">
        <v>2021</v>
      </c>
      <c r="BI11" s="200">
        <v>2021</v>
      </c>
      <c r="BT11" s="200">
        <v>2021</v>
      </c>
      <c r="BU11" s="200">
        <v>2021</v>
      </c>
    </row>
    <row r="13" spans="1:79" x14ac:dyDescent="0.15">
      <c r="BT13" s="216" t="s">
        <v>270</v>
      </c>
    </row>
    <row r="14" spans="1:79" x14ac:dyDescent="0.15">
      <c r="BT14" s="217" t="s">
        <v>271</v>
      </c>
    </row>
    <row r="15" spans="1:79" x14ac:dyDescent="0.15">
      <c r="BT15" s="217" t="s">
        <v>272</v>
      </c>
    </row>
    <row r="16" spans="1:79" x14ac:dyDescent="0.15">
      <c r="BT16" s="217" t="s">
        <v>273</v>
      </c>
    </row>
    <row r="17" spans="72:72" x14ac:dyDescent="0.15">
      <c r="BT17" s="217" t="s">
        <v>274</v>
      </c>
    </row>
    <row r="18" spans="72:72" x14ac:dyDescent="0.15">
      <c r="BT18" s="217" t="s">
        <v>275</v>
      </c>
    </row>
    <row r="19" spans="72:72" x14ac:dyDescent="0.15">
      <c r="BT19" s="217" t="s">
        <v>276</v>
      </c>
    </row>
  </sheetData>
  <sheetProtection password="C62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2"/>
  <sheetViews>
    <sheetView topLeftCell="I1" workbookViewId="0">
      <selection activeCell="H1" sqref="A1:H1048576"/>
    </sheetView>
  </sheetViews>
  <sheetFormatPr baseColWidth="10" defaultColWidth="8.83203125" defaultRowHeight="13" x14ac:dyDescent="0.15"/>
  <cols>
    <col min="1" max="1" width="36" hidden="1" customWidth="1"/>
    <col min="2" max="2" width="9.1640625" style="73" hidden="1" customWidth="1"/>
    <col min="3" max="4" width="8.6640625" hidden="1" customWidth="1"/>
    <col min="5" max="5" width="8.6640625" style="73" hidden="1" customWidth="1"/>
    <col min="6" max="8" width="8.6640625" hidden="1" customWidth="1"/>
  </cols>
  <sheetData>
    <row r="1" spans="1:9" x14ac:dyDescent="0.15">
      <c r="B1" s="73">
        <v>16</v>
      </c>
      <c r="E1" s="121" t="s">
        <v>160</v>
      </c>
      <c r="I1" s="216"/>
    </row>
    <row r="2" spans="1:9" x14ac:dyDescent="0.15">
      <c r="B2" s="73" t="s">
        <v>23</v>
      </c>
      <c r="E2" s="73">
        <f>E7</f>
        <v>0</v>
      </c>
      <c r="I2" s="154"/>
    </row>
    <row r="3" spans="1:9" x14ac:dyDescent="0.15">
      <c r="B3" s="72">
        <f>B20</f>
        <v>0</v>
      </c>
      <c r="I3" s="216"/>
    </row>
    <row r="4" spans="1:9" x14ac:dyDescent="0.15">
      <c r="B4" s="71"/>
    </row>
    <row r="5" spans="1:9" x14ac:dyDescent="0.15">
      <c r="B5" s="71"/>
    </row>
    <row r="6" spans="1:9" x14ac:dyDescent="0.15">
      <c r="B6" s="71"/>
    </row>
    <row r="7" spans="1:9" x14ac:dyDescent="0.15">
      <c r="A7" s="69" t="s">
        <v>1</v>
      </c>
      <c r="B7" s="71"/>
      <c r="D7" s="117" t="s">
        <v>163</v>
      </c>
      <c r="E7" s="73">
        <f>IF(OR(Application!D83="Y",Application!D83="Yes"),1,0)</f>
        <v>0</v>
      </c>
      <c r="F7" s="117" t="s">
        <v>164</v>
      </c>
    </row>
    <row r="8" spans="1:9" x14ac:dyDescent="0.15">
      <c r="A8" s="69" t="s">
        <v>0</v>
      </c>
      <c r="B8" s="71" t="b">
        <f>AND(Application!D122&gt;0,Application!D123&gt;0,Application!D124&gt;0,Application!D125&gt;0)</f>
        <v>0</v>
      </c>
    </row>
    <row r="9" spans="1:9" x14ac:dyDescent="0.15">
      <c r="A9" s="69" t="s">
        <v>280</v>
      </c>
      <c r="B9" s="72">
        <f>Application!E126</f>
        <v>0</v>
      </c>
    </row>
    <row r="10" spans="1:9" x14ac:dyDescent="0.15">
      <c r="A10" s="69" t="s">
        <v>281</v>
      </c>
      <c r="B10" s="72"/>
    </row>
    <row r="11" spans="1:9" x14ac:dyDescent="0.15">
      <c r="A11" s="70"/>
      <c r="B11" s="71"/>
    </row>
    <row r="12" spans="1:9" x14ac:dyDescent="0.15">
      <c r="A12" s="69" t="s">
        <v>2</v>
      </c>
      <c r="B12" s="71"/>
    </row>
    <row r="13" spans="1:9" x14ac:dyDescent="0.15">
      <c r="A13" s="69" t="s">
        <v>0</v>
      </c>
      <c r="B13" s="71" t="b">
        <f>AND(Application!D128&gt;0,Application!D129&gt;0,Application!D130&gt;0,Application!D131&gt;0)</f>
        <v>0</v>
      </c>
    </row>
    <row r="14" spans="1:9" x14ac:dyDescent="0.15">
      <c r="A14" s="69" t="s">
        <v>280</v>
      </c>
      <c r="B14" s="72">
        <f>Application!E132</f>
        <v>0</v>
      </c>
    </row>
    <row r="15" spans="1:9" x14ac:dyDescent="0.15">
      <c r="A15" s="69" t="s">
        <v>281</v>
      </c>
      <c r="B15" s="72"/>
    </row>
    <row r="16" spans="1:9" x14ac:dyDescent="0.15">
      <c r="A16" s="70"/>
      <c r="B16" s="71"/>
    </row>
    <row r="17" spans="1:2" x14ac:dyDescent="0.15">
      <c r="A17" s="69" t="s">
        <v>282</v>
      </c>
      <c r="B17" s="71">
        <f>IF(B8="TRUE",B9,B10)</f>
        <v>0</v>
      </c>
    </row>
    <row r="18" spans="1:2" x14ac:dyDescent="0.15">
      <c r="A18" s="69" t="s">
        <v>283</v>
      </c>
      <c r="B18" s="71">
        <f>IF(B13="TRUE",B14,B15)</f>
        <v>0</v>
      </c>
    </row>
    <row r="19" spans="1:2" x14ac:dyDescent="0.15">
      <c r="A19" s="69"/>
      <c r="B19" s="71"/>
    </row>
    <row r="20" spans="1:2" x14ac:dyDescent="0.15">
      <c r="A20" s="69" t="s">
        <v>284</v>
      </c>
      <c r="B20" s="71">
        <f>MAX(B17:B18)</f>
        <v>0</v>
      </c>
    </row>
    <row r="21" spans="1:2" x14ac:dyDescent="0.15">
      <c r="A21" s="69"/>
      <c r="B21" s="71"/>
    </row>
    <row r="22" spans="1:2" x14ac:dyDescent="0.15">
      <c r="A22" s="70"/>
      <c r="B22" s="71"/>
    </row>
    <row r="23" spans="1:2" x14ac:dyDescent="0.15">
      <c r="A23" s="69"/>
      <c r="B23" s="71"/>
    </row>
    <row r="24" spans="1:2" x14ac:dyDescent="0.15">
      <c r="A24" s="69"/>
      <c r="B24" s="71"/>
    </row>
    <row r="25" spans="1:2" x14ac:dyDescent="0.15">
      <c r="A25" s="69"/>
      <c r="B25" s="71"/>
    </row>
    <row r="26" spans="1:2" x14ac:dyDescent="0.15">
      <c r="A26" s="69"/>
      <c r="B26" s="71"/>
    </row>
    <row r="27" spans="1:2" x14ac:dyDescent="0.15">
      <c r="A27" s="69"/>
      <c r="B27" s="71"/>
    </row>
    <row r="28" spans="1:2" x14ac:dyDescent="0.15">
      <c r="A28" s="70"/>
      <c r="B28" s="71"/>
    </row>
    <row r="29" spans="1:2" x14ac:dyDescent="0.15">
      <c r="A29" s="69" t="s">
        <v>3</v>
      </c>
      <c r="B29" s="71">
        <f>MAX(B18:B27)</f>
        <v>0</v>
      </c>
    </row>
    <row r="32" spans="1:2" x14ac:dyDescent="0.15">
      <c r="A32" s="117"/>
    </row>
  </sheetData>
  <sheetProtection password="C62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Microsoft Office User</cp:lastModifiedBy>
  <cp:lastPrinted>2009-11-13T14:12:27Z</cp:lastPrinted>
  <dcterms:created xsi:type="dcterms:W3CDTF">2004-12-02T15:00:21Z</dcterms:created>
  <dcterms:modified xsi:type="dcterms:W3CDTF">2021-01-08T15:35:23Z</dcterms:modified>
</cp:coreProperties>
</file>