
<file path=[Content_Types].xml><?xml version="1.0" encoding="utf-8"?>
<Types xmlns="http://schemas.openxmlformats.org/package/2006/content-type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8"/>
  <workbookPr codeName="ThisWorkbook" defaultThemeVersion="124226"/>
  <mc:AlternateContent xmlns:mc="http://schemas.openxmlformats.org/markup-compatibility/2006">
    <mc:Choice Requires="x15">
      <x15ac:absPath xmlns:x15ac="http://schemas.microsoft.com/office/spreadsheetml/2010/11/ac" url="/Users/nickallinson/Desktop/IRC Froms 2020/"/>
    </mc:Choice>
  </mc:AlternateContent>
  <xr:revisionPtr revIDLastSave="0" documentId="8_{623BD88E-DE1C-4847-BC73-4548EBDEA9FB}" xr6:coauthVersionLast="45" xr6:coauthVersionMax="45" xr10:uidLastSave="{00000000-0000-0000-0000-000000000000}"/>
  <bookViews>
    <workbookView xWindow="14980" yWindow="1280" windowWidth="19860" windowHeight="20320"/>
  </bookViews>
  <sheets>
    <sheet name="Application" sheetId="1" r:id="rId1"/>
    <sheet name="Access Import" sheetId="2" r:id="rId2"/>
    <sheet name="Inputs"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2" i="1" l="1"/>
  <c r="G71" i="1"/>
  <c r="G64" i="1"/>
  <c r="AJ2" i="2"/>
  <c r="D88" i="1"/>
  <c r="D89" i="1"/>
  <c r="E7" i="3"/>
  <c r="E2" i="3"/>
  <c r="B130" i="1"/>
  <c r="B137" i="1"/>
  <c r="B131" i="1"/>
  <c r="B132" i="1"/>
  <c r="B133" i="1"/>
  <c r="B134" i="1"/>
  <c r="B135" i="1"/>
  <c r="B136" i="1"/>
  <c r="C22" i="1"/>
  <c r="X2" i="2"/>
  <c r="G51" i="1"/>
  <c r="H51" i="1"/>
  <c r="AY2" i="2"/>
  <c r="AE2" i="2"/>
  <c r="F97" i="1"/>
  <c r="E50" i="1"/>
  <c r="AF2" i="2"/>
  <c r="AP2" i="2"/>
  <c r="AX2" i="2"/>
  <c r="AW2" i="2"/>
  <c r="AV2" i="2"/>
  <c r="AU2" i="2"/>
  <c r="AS2" i="2"/>
  <c r="AR2" i="2"/>
  <c r="AQ2" i="2"/>
  <c r="AO2" i="2"/>
  <c r="AN2" i="2"/>
  <c r="AM2" i="2"/>
  <c r="AL2" i="2"/>
  <c r="AI2" i="2"/>
  <c r="AH2" i="2"/>
  <c r="AG2" i="2"/>
  <c r="AD2" i="2"/>
  <c r="AC2" i="2"/>
  <c r="AB2" i="2"/>
  <c r="AA2" i="2"/>
  <c r="Z2" i="2"/>
  <c r="Y2" i="2"/>
  <c r="R2" i="2"/>
  <c r="B8" i="3"/>
  <c r="B28" i="3"/>
  <c r="F98" i="1"/>
  <c r="C118" i="1"/>
  <c r="B9" i="3"/>
  <c r="F99" i="1"/>
  <c r="C119" i="1"/>
  <c r="B13" i="3"/>
  <c r="B26" i="3"/>
  <c r="B25" i="3"/>
  <c r="B14" i="3"/>
  <c r="A2" i="2"/>
  <c r="AK2" i="2"/>
  <c r="D91" i="1"/>
  <c r="E71" i="1"/>
  <c r="B15" i="3"/>
  <c r="E64" i="1"/>
  <c r="B10" i="3"/>
  <c r="B27" i="3"/>
  <c r="B22" i="3"/>
  <c r="B21" i="3"/>
  <c r="D90" i="1"/>
  <c r="G24" i="1"/>
  <c r="B20" i="3"/>
  <c r="B19" i="3"/>
  <c r="B30" i="3"/>
  <c r="B3" i="3"/>
  <c r="AT2" i="2"/>
</calcChain>
</file>

<file path=xl/sharedStrings.xml><?xml version="1.0" encoding="utf-8"?>
<sst xmlns="http://schemas.openxmlformats.org/spreadsheetml/2006/main" count="268" uniqueCount="221">
  <si>
    <t>Manually entered SPA?</t>
  </si>
  <si>
    <t>All linear values entered?</t>
  </si>
  <si>
    <t>Calc SPA &gt; Manual SPA?</t>
  </si>
  <si>
    <t>SYMMETRIC</t>
  </si>
  <si>
    <t>All linear, no manual, calc&gt;manual:</t>
  </si>
  <si>
    <t>Not all linear, manual SPA, calc&lt;manual:</t>
  </si>
  <si>
    <t>All linear, calc&gt;manual:</t>
  </si>
  <si>
    <t>ASYMMETRIC</t>
  </si>
  <si>
    <t>SPA:</t>
  </si>
  <si>
    <t>All linear, calc&lt;manual:</t>
  </si>
  <si>
    <t>Sail number</t>
  </si>
  <si>
    <t>P</t>
  </si>
  <si>
    <t>E</t>
  </si>
  <si>
    <t>FL</t>
  </si>
  <si>
    <t>J</t>
  </si>
  <si>
    <t>STL</t>
  </si>
  <si>
    <t>LP</t>
  </si>
  <si>
    <t>HHW</t>
  </si>
  <si>
    <t>MTW</t>
  </si>
  <si>
    <t>MHW</t>
  </si>
  <si>
    <t>SLU</t>
  </si>
  <si>
    <t>SLE</t>
  </si>
  <si>
    <t>SHW</t>
  </si>
  <si>
    <t>SPA</t>
  </si>
  <si>
    <t>Sym spi</t>
  </si>
  <si>
    <t>Asym spi</t>
  </si>
  <si>
    <t>Headsail</t>
  </si>
  <si>
    <t>Rig</t>
  </si>
  <si>
    <t>MUW</t>
  </si>
  <si>
    <t>Owner</t>
  </si>
  <si>
    <t>Mizzen</t>
  </si>
  <si>
    <t>PY</t>
  </si>
  <si>
    <t>EY</t>
  </si>
  <si>
    <t>LLY</t>
  </si>
  <si>
    <t>LPY</t>
  </si>
  <si>
    <t>HHB</t>
  </si>
  <si>
    <t>Calc SPA</t>
  </si>
  <si>
    <t>Calc HSA</t>
  </si>
  <si>
    <t>HTW</t>
  </si>
  <si>
    <t>PAYMENT</t>
  </si>
  <si>
    <r>
      <t xml:space="preserve">                </t>
    </r>
    <r>
      <rPr>
        <b/>
        <sz val="10"/>
        <rFont val="Arial"/>
        <family val="2"/>
      </rPr>
      <t>Email</t>
    </r>
  </si>
  <si>
    <t>LOA1</t>
  </si>
  <si>
    <t>LOA2</t>
  </si>
  <si>
    <t>Fee per metre</t>
  </si>
  <si>
    <t>Fee</t>
  </si>
  <si>
    <t>Expedited</t>
  </si>
  <si>
    <t>FEE CALCULATION:</t>
  </si>
  <si>
    <t>LH 18.00m and over</t>
  </si>
  <si>
    <t>LH</t>
  </si>
  <si>
    <t>per metre</t>
  </si>
  <si>
    <t>inputs from form above</t>
  </si>
  <si>
    <t>DO NOT EDIT</t>
  </si>
  <si>
    <t>Expedited Fee</t>
  </si>
  <si>
    <t>Post</t>
  </si>
  <si>
    <t>Design</t>
  </si>
  <si>
    <t>Input data</t>
  </si>
  <si>
    <t>No. of spinnakers</t>
  </si>
  <si>
    <t>Telephone</t>
  </si>
  <si>
    <t>Must be completed</t>
  </si>
  <si>
    <t>Source of data</t>
  </si>
  <si>
    <t>2 decimals</t>
  </si>
  <si>
    <t>Spi pole, bowsprit etc.</t>
  </si>
  <si>
    <t>Please enter any other amendments, and refer to the sailmaker/measurer</t>
  </si>
  <si>
    <t>eg. "Boat weighed &amp; measured by xxx [measurer name]"</t>
  </si>
  <si>
    <t>calculated from complete input to 2 decimal places</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</si>
  <si>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</si>
  <si>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</si>
  <si>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</si>
  <si>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</si>
  <si>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</si>
  <si>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</si>
  <si>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</si>
  <si>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</si>
  <si>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</si>
  <si>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</si>
  <si>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</si>
  <si>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</si>
  <si>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</si>
  <si>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</si>
  <si>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</si>
  <si>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</si>
  <si>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</si>
  <si>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</si>
  <si>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</si>
  <si>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</si>
  <si>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</si>
  <si>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</si>
  <si>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</si>
  <si>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</si>
  <si>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</si>
  <si>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</si>
  <si>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</si>
  <si>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</si>
  <si>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</si>
  <si>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</si>
  <si>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</si>
  <si>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</si>
  <si>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</si>
  <si>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</si>
  <si>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</si>
  <si>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</si>
  <si>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</si>
  <si>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</si>
  <si>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</si>
  <si>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</si>
  <si>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</si>
  <si>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</si>
  <si>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</si>
  <si>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</si>
  <si>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SF &lt; 75% SHW SYM</t>
  </si>
  <si>
    <t>SF &lt; 75% SHW ASYM</t>
  </si>
  <si>
    <t xml:space="preserve">Headsail(s): </t>
  </si>
  <si>
    <t>multiple headsails</t>
  </si>
  <si>
    <t>single furling headsail</t>
  </si>
  <si>
    <t>headsail input</t>
  </si>
  <si>
    <t>FU</t>
  </si>
  <si>
    <t>Asymmetric</t>
  </si>
  <si>
    <t>Symmetric</t>
  </si>
  <si>
    <t>HUW</t>
  </si>
  <si>
    <t>7.5% LP =</t>
  </si>
  <si>
    <t>FootOffset</t>
  </si>
  <si>
    <t>If data is coming from a sail loft or other measurer, we still need this</t>
  </si>
  <si>
    <t>Note IRC rules 22.2.2 (standard furniture removal) and 21.2 (rig/sail features).</t>
  </si>
  <si>
    <t>Check data and make sure you have included everything!</t>
  </si>
  <si>
    <t>New bulb</t>
  </si>
  <si>
    <t>New keel fin</t>
  </si>
  <si>
    <t xml:space="preserve">Hull changes </t>
  </si>
  <si>
    <t>Interior changes</t>
  </si>
  <si>
    <t>New rudder</t>
  </si>
  <si>
    <t>New rig</t>
  </si>
  <si>
    <t>composite (eg. Carbon, PBO)</t>
  </si>
  <si>
    <t>rod with composite forestay only</t>
  </si>
  <si>
    <t>rod only</t>
  </si>
  <si>
    <t>wire</t>
  </si>
  <si>
    <t>wire with rod forestay only</t>
  </si>
  <si>
    <t>wire with composite forestay only</t>
  </si>
  <si>
    <t>other (specify)</t>
  </si>
  <si>
    <r>
      <t xml:space="preserve">Is your current certificate </t>
    </r>
    <r>
      <rPr>
        <b/>
        <sz val="10"/>
        <color indexed="10"/>
        <rFont val="Arial"/>
        <family val="2"/>
      </rPr>
      <t>Endorsed?</t>
    </r>
    <r>
      <rPr>
        <sz val="10"/>
        <rFont val="Arial"/>
        <family val="2"/>
      </rPr>
      <t xml:space="preserve"> Data changes must be checked by an approved measurer. Please contact the Rating Office for advice. </t>
    </r>
  </si>
  <si>
    <t>New standing rigging</t>
  </si>
  <si>
    <r>
      <t xml:space="preserve">If </t>
    </r>
    <r>
      <rPr>
        <b/>
        <sz val="10"/>
        <rFont val="Arial"/>
        <family val="2"/>
      </rPr>
      <t>Expedited processing</t>
    </r>
    <r>
      <rPr>
        <sz val="10"/>
        <rFont val="Arial"/>
        <family val="2"/>
      </rPr>
      <t xml:space="preserve"> required (5 working days/double fee), tick box: </t>
    </r>
  </si>
  <si>
    <t>Except LH (for fee calculation), please ONLY input data that is new or re-measured.</t>
  </si>
  <si>
    <t>NOTES</t>
  </si>
  <si>
    <t>sym spinnaker</t>
  </si>
  <si>
    <t>asym spinnnaker</t>
  </si>
  <si>
    <t xml:space="preserve">If you carry both symmetric and asymmetric spinnakers, </t>
  </si>
  <si>
    <t>Mainsail</t>
  </si>
  <si>
    <t>TOTAL</t>
  </si>
  <si>
    <t>eg. "Mainsail &amp; headsail data will be sent from xx Sail loft"</t>
  </si>
  <si>
    <t>LH for fee calculation only</t>
  </si>
  <si>
    <r>
      <t xml:space="preserve">which is the </t>
    </r>
    <r>
      <rPr>
        <b/>
        <sz val="10"/>
        <rFont val="Arial"/>
        <family val="2"/>
      </rPr>
      <t>largest</t>
    </r>
    <r>
      <rPr>
        <sz val="10"/>
        <rFont val="Arial"/>
        <family val="2"/>
      </rPr>
      <t xml:space="preserve"> carried when racing:? </t>
    </r>
    <r>
      <rPr>
        <b/>
        <sz val="10"/>
        <rFont val="Arial"/>
        <family val="2"/>
      </rPr>
      <t>(tick one box below</t>
    </r>
    <r>
      <rPr>
        <sz val="10"/>
        <rFont val="Arial"/>
        <family val="2"/>
      </rPr>
      <t>)</t>
    </r>
  </si>
  <si>
    <t>spreaders</t>
  </si>
  <si>
    <t>jumpers</t>
  </si>
  <si>
    <t>runners</t>
  </si>
  <si>
    <t>checks</t>
  </si>
  <si>
    <t>rods</t>
  </si>
  <si>
    <t>NS</t>
  </si>
  <si>
    <t>JP</t>
  </si>
  <si>
    <t>NR</t>
  </si>
  <si>
    <t>NC</t>
  </si>
  <si>
    <t>RR</t>
  </si>
  <si>
    <t>HHW!</t>
  </si>
  <si>
    <t>Boat name</t>
  </si>
  <si>
    <t>changes NO</t>
  </si>
  <si>
    <t>changes YES</t>
  </si>
  <si>
    <t>Date submitted</t>
  </si>
  <si>
    <t>HLUmax*</t>
  </si>
  <si>
    <r>
      <t>*If giving new headsail data, please confirm HLUmax even if not changed from before</t>
    </r>
    <r>
      <rPr>
        <sz val="10"/>
        <rFont val="Arial"/>
        <family val="2"/>
      </rPr>
      <t>, thank you</t>
    </r>
  </si>
  <si>
    <t>HLUmax = the longest luff length of any headsail aboard that may be used for racing</t>
  </si>
  <si>
    <t>HLU</t>
  </si>
  <si>
    <t>HLP</t>
  </si>
  <si>
    <t>SFL</t>
  </si>
  <si>
    <r>
      <rPr>
        <b/>
        <sz val="10"/>
        <color indexed="30"/>
        <rFont val="Arial"/>
        <family val="2"/>
      </rPr>
      <t>DECLARATION:</t>
    </r>
    <r>
      <rPr>
        <sz val="10"/>
        <color indexed="30"/>
        <rFont val="Arial"/>
        <family val="2"/>
      </rPr>
      <t xml:space="preserve">  By submitting this form, you confirm that information supplied is correct to the best of your knowledge, and that you have read the current IRC Class Rules and agree to comply with them in full.  </t>
    </r>
  </si>
  <si>
    <t>FinLead</t>
  </si>
  <si>
    <t>AftRigging</t>
  </si>
  <si>
    <t>new 2017</t>
  </si>
  <si>
    <t>SAIL DATA amendments for GBR Endorsed certificates.</t>
  </si>
  <si>
    <t>Sail data is only accepted from IHC lofts or RORC approved measurers.</t>
  </si>
  <si>
    <t>Please ask them to send the data on an official input form to</t>
  </si>
  <si>
    <t>info@rorcrating.com</t>
  </si>
  <si>
    <t>amendment form returned please with notes as follows:</t>
  </si>
  <si>
    <t>SS</t>
  </si>
  <si>
    <t>sweepback</t>
  </si>
  <si>
    <t>D62</t>
  </si>
  <si>
    <t>Yes or No</t>
  </si>
  <si>
    <t>1 = yes, 0 = no or blank</t>
  </si>
  <si>
    <t>LH up to 11.99m</t>
  </si>
  <si>
    <t>LH 12.00-17.99m</t>
  </si>
  <si>
    <t>Two masted rigs only:</t>
  </si>
  <si>
    <t>PRIMARY cert number</t>
  </si>
  <si>
    <t>If yes, maximum list angle, ballast full to one side</t>
  </si>
  <si>
    <t>If yes: Maximum KG of water per side</t>
  </si>
  <si>
    <t>Water ballast, canting keel, stored power: Tick relevant box if YES</t>
  </si>
  <si>
    <t>Water ballast fitted           ---&gt;</t>
  </si>
  <si>
    <t>Canting keel used            ---&gt;</t>
  </si>
  <si>
    <t>Stored power used?         ---&gt;</t>
  </si>
  <si>
    <r>
      <rPr>
        <b/>
        <i/>
        <sz val="10"/>
        <rFont val="Arial"/>
        <family val="2"/>
      </rPr>
      <t>(excluding</t>
    </r>
    <r>
      <rPr>
        <i/>
        <sz val="10"/>
        <rFont val="Arial"/>
        <family val="2"/>
      </rPr>
      <t xml:space="preserve"> mainsail        ---&gt;</t>
    </r>
  </si>
  <si>
    <t>halyard or the reefing or furling of sails</t>
  </si>
  <si>
    <t>ADDITIONAL DETAILS if necessary</t>
  </si>
  <si>
    <t>SH</t>
  </si>
  <si>
    <r>
      <t xml:space="preserve">See IRC Rule 8.2.1. </t>
    </r>
    <r>
      <rPr>
        <sz val="11"/>
        <color indexed="18"/>
        <rFont val="Arial"/>
        <family val="2"/>
      </rPr>
      <t>Short-handed certificates only vary from the primary certificate if different data is supplied below. Crew number does not affect TCC.</t>
    </r>
  </si>
  <si>
    <t>Enter LH to calculate fee</t>
  </si>
  <si>
    <t>If yes: backstay ONLY enter X here   OR</t>
  </si>
  <si>
    <t>Running rigging enter X here</t>
  </si>
  <si>
    <t>donotimport</t>
  </si>
  <si>
    <r>
      <t xml:space="preserve">red </t>
    </r>
    <r>
      <rPr>
        <sz val="10"/>
        <color indexed="10"/>
        <rFont val="Arial"/>
        <family val="2"/>
      </rPr>
      <t>donotimport</t>
    </r>
    <r>
      <rPr>
        <sz val="10"/>
        <rFont val="Arial"/>
      </rPr>
      <t xml:space="preserve"> cells are not inputs on the application</t>
    </r>
  </si>
  <si>
    <t>no. of spis</t>
  </si>
  <si>
    <t>Updated</t>
  </si>
  <si>
    <t>for 2019</t>
  </si>
  <si>
    <t>no min.</t>
  </si>
  <si>
    <t>NOTE: IRC Rule 21.6.2 requires linear spinnaker measurements to be declared.</t>
  </si>
  <si>
    <t>Foot Offset if &gt;7.5% HLP</t>
  </si>
  <si>
    <t>single furling headsail + OSR heavy weather jib</t>
  </si>
  <si>
    <t>v.191108</t>
  </si>
  <si>
    <t>Fee:</t>
  </si>
  <si>
    <t>no spinnaker pole, whisker pole or bowsprit (spi may be tacked on deck)</t>
  </si>
  <si>
    <t>spinnaker pole(s) and/or whisker pole(s), NO bowsprit</t>
  </si>
  <si>
    <t>spinnaker pole(s) and/or whisker pole(s), AND bowsprit</t>
  </si>
  <si>
    <t>Note 2020 rules &amp; definitions</t>
  </si>
  <si>
    <t>Total + HST</t>
  </si>
  <si>
    <t>Please contact us to arrange payment, thank you. Tel 1-877-416-4720. irc@sailing.ca</t>
  </si>
  <si>
    <t>IRC Short-Handed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</si>
</sst>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3" formatCode="&quot;£&quot;#,##0.00"/>
  </numFmts>
  <fonts count="51" x14ac:knownFonts="1">
    <font>
      <sz val="10"/>
      <name val="Arial"/>
    </font>
    <font>
      <sz val="10"/>
      <name val="Arial"/>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sz val="8"/>
      <name val="Tahoma"/>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sz val="8"/>
      <name val="Tahoma"/>
      <family val="2"/>
    </font>
    <font>
      <sz val="9"/>
      <color indexed="22"/>
      <name val="Arial"/>
      <family val="2"/>
    </font>
    <font>
      <b/>
      <sz val="11"/>
      <name val="Arial"/>
      <family val="2"/>
    </font>
    <font>
      <sz val="10"/>
      <color indexed="10"/>
      <name val="Arial"/>
      <family val="2"/>
    </font>
    <font>
      <b/>
      <sz val="10"/>
      <color indexed="10"/>
      <name val="Arial"/>
      <family val="2"/>
    </font>
    <font>
      <b/>
      <sz val="11"/>
      <color indexed="10"/>
      <name val="Arial"/>
      <family val="2"/>
    </font>
    <font>
      <b/>
      <sz val="14"/>
      <name val="Arial"/>
      <family val="2"/>
    </font>
    <font>
      <u/>
      <sz val="10"/>
      <color indexed="30"/>
      <name val="Arial"/>
      <family val="2"/>
    </font>
    <font>
      <sz val="10"/>
      <color indexed="30"/>
      <name val="Arial"/>
      <family val="2"/>
    </font>
    <font>
      <b/>
      <sz val="10"/>
      <color indexed="30"/>
      <name val="Arial"/>
      <family val="2"/>
    </font>
    <font>
      <u/>
      <sz val="11"/>
      <color indexed="12"/>
      <name val="Arial"/>
      <family val="2"/>
    </font>
    <font>
      <sz val="11"/>
      <name val="Arial"/>
      <family val="2"/>
    </font>
    <font>
      <b/>
      <i/>
      <sz val="10"/>
      <name val="Arial"/>
      <family val="2"/>
    </font>
    <font>
      <b/>
      <sz val="24"/>
      <name val="Arial"/>
      <family val="2"/>
    </font>
    <font>
      <b/>
      <sz val="20"/>
      <name val="Arial"/>
      <family val="2"/>
    </font>
    <font>
      <b/>
      <sz val="48"/>
      <name val="Arial"/>
      <family val="2"/>
    </font>
    <font>
      <sz val="11"/>
      <color indexed="18"/>
      <name val="Arial"/>
      <family val="2"/>
    </font>
    <font>
      <sz val="10"/>
      <color indexed="10"/>
      <name val="Arial"/>
      <family val="2"/>
    </font>
    <font>
      <sz val="10"/>
      <color rgb="FFFF0000"/>
      <name val="Arial"/>
      <family val="2"/>
    </font>
    <font>
      <sz val="10"/>
      <color rgb="FF0000FF"/>
      <name val="Arial"/>
      <family val="2"/>
    </font>
    <font>
      <sz val="10"/>
      <color theme="0" tint="-0.14999847407452621"/>
      <name val="Arial"/>
      <family val="2"/>
    </font>
    <font>
      <sz val="10"/>
      <color rgb="FF0070C0"/>
      <name val="Arial"/>
      <family val="2"/>
    </font>
    <font>
      <i/>
      <sz val="10"/>
      <color rgb="FFFF0000"/>
      <name val="Arial"/>
      <family val="2"/>
    </font>
    <font>
      <b/>
      <sz val="11"/>
      <color rgb="FF00206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309">
    <xf numFmtId="0" fontId="0" fillId="0" borderId="0" xfId="0"/>
    <xf numFmtId="0" fontId="0" fillId="0" borderId="0" xfId="0" applyBorder="1" applyAlignment="1"/>
    <xf numFmtId="0" fontId="0" fillId="0" borderId="0" xfId="0" applyProtection="1">
      <protection locked="0"/>
    </xf>
    <xf numFmtId="0" fontId="2" fillId="0" borderId="0" xfId="0" applyFont="1" applyProtection="1"/>
    <xf numFmtId="0" fontId="0" fillId="0" borderId="0" xfId="0" applyProtection="1"/>
    <xf numFmtId="0" fontId="2" fillId="0" borderId="1" xfId="0" applyFont="1" applyBorder="1" applyProtection="1"/>
    <xf numFmtId="0" fontId="0" fillId="0" borderId="2" xfId="0" applyBorder="1" applyProtection="1"/>
    <xf numFmtId="0" fontId="2" fillId="0" borderId="3" xfId="0" applyFont="1" applyBorder="1" applyProtection="1"/>
    <xf numFmtId="0" fontId="0" fillId="0" borderId="4" xfId="0" applyBorder="1" applyProtection="1"/>
    <xf numFmtId="0" fontId="2" fillId="0" borderId="5" xfId="0" applyFont="1" applyBorder="1" applyProtection="1"/>
    <xf numFmtId="0" fontId="0" fillId="0" borderId="6" xfId="0" applyBorder="1" applyProtection="1"/>
    <xf numFmtId="0" fontId="0" fillId="0" borderId="0" xfId="0" applyFill="1" applyBorder="1" applyProtection="1"/>
    <xf numFmtId="0" fontId="11" fillId="0" borderId="7" xfId="0" applyFont="1" applyBorder="1" applyAlignment="1" applyProtection="1">
      <alignment horizontal="center"/>
    </xf>
    <xf numFmtId="0" fontId="2" fillId="0" borderId="8" xfId="0" applyFont="1" applyBorder="1" applyProtection="1"/>
    <xf numFmtId="0" fontId="0" fillId="0" borderId="9" xfId="0" applyBorder="1" applyProtection="1"/>
    <xf numFmtId="0" fontId="2" fillId="0" borderId="9" xfId="0" applyFont="1" applyBorder="1" applyProtection="1"/>
    <xf numFmtId="0" fontId="0" fillId="0" borderId="0" xfId="0" applyBorder="1" applyProtection="1"/>
    <xf numFmtId="2" fontId="0" fillId="0" borderId="0" xfId="0" applyNumberFormat="1" applyBorder="1" applyProtection="1"/>
    <xf numFmtId="2" fontId="2" fillId="0" borderId="8" xfId="0" applyNumberFormat="1" applyFont="1" applyBorder="1" applyProtection="1"/>
    <xf numFmtId="2" fontId="18" fillId="0" borderId="7" xfId="0" applyNumberFormat="1" applyFont="1" applyBorder="1" applyAlignment="1" applyProtection="1">
      <alignment horizontal="center"/>
    </xf>
    <xf numFmtId="173" fontId="7" fillId="0" borderId="4" xfId="0" applyNumberFormat="1" applyFont="1" applyBorder="1" applyAlignment="1" applyProtection="1">
      <alignment horizontal="right"/>
    </xf>
    <xf numFmtId="0" fontId="0" fillId="0" borderId="8" xfId="0" applyBorder="1" applyProtection="1"/>
    <xf numFmtId="0" fontId="5" fillId="0" borderId="0" xfId="0" applyFont="1" applyFill="1" applyBorder="1" applyProtection="1"/>
    <xf numFmtId="0" fontId="5" fillId="0" borderId="0" xfId="0" applyFont="1" applyProtection="1"/>
    <xf numFmtId="0" fontId="0" fillId="0" borderId="0" xfId="0" applyAlignment="1"/>
    <xf numFmtId="0" fontId="2" fillId="0" borderId="0" xfId="0" applyFont="1" applyBorder="1" applyProtection="1"/>
    <xf numFmtId="0" fontId="2" fillId="0" borderId="0" xfId="0" applyFont="1" applyBorder="1" applyAlignment="1"/>
    <xf numFmtId="0" fontId="13" fillId="0" borderId="3" xfId="0" applyFont="1" applyFill="1" applyBorder="1" applyAlignment="1" applyProtection="1">
      <alignment shrinkToFit="1"/>
    </xf>
    <xf numFmtId="0" fontId="13" fillId="0" borderId="0" xfId="0" applyFont="1" applyFill="1" applyBorder="1" applyAlignment="1" applyProtection="1">
      <alignment shrinkToFit="1"/>
    </xf>
    <xf numFmtId="0" fontId="0" fillId="0" borderId="0" xfId="0" applyFill="1" applyProtection="1">
      <protection locked="0"/>
    </xf>
    <xf numFmtId="0" fontId="5" fillId="0" borderId="0" xfId="0" applyFont="1" applyFill="1" applyBorder="1" applyAlignment="1" applyProtection="1">
      <alignment horizontal="left"/>
    </xf>
    <xf numFmtId="0" fontId="5" fillId="0" borderId="0" xfId="0" applyFont="1" applyBorder="1" applyAlignment="1" applyProtection="1">
      <alignment horizontal="left"/>
    </xf>
    <xf numFmtId="0" fontId="2" fillId="0" borderId="0" xfId="0" applyFont="1" applyFill="1" applyBorder="1" applyProtection="1"/>
    <xf numFmtId="0" fontId="11" fillId="0" borderId="0" xfId="0" applyFont="1" applyBorder="1" applyAlignment="1" applyProtection="1">
      <alignment horizontal="left"/>
    </xf>
    <xf numFmtId="0" fontId="2" fillId="0" borderId="0" xfId="0" applyFont="1" applyBorder="1" applyAlignment="1" applyProtection="1">
      <alignment horizontal="left"/>
    </xf>
    <xf numFmtId="2" fontId="11" fillId="0" borderId="7" xfId="0" applyNumberFormat="1" applyFont="1" applyBorder="1" applyAlignment="1" applyProtection="1">
      <alignment horizontal="left"/>
    </xf>
    <xf numFmtId="0" fontId="2" fillId="0" borderId="0" xfId="0" applyFont="1" applyFill="1" applyBorder="1" applyAlignment="1" applyProtection="1">
      <alignment horizontal="left"/>
    </xf>
    <xf numFmtId="0" fontId="10" fillId="0" borderId="7" xfId="0" applyFont="1" applyFill="1" applyBorder="1" applyAlignment="1" applyProtection="1">
      <alignment horizontal="center"/>
    </xf>
    <xf numFmtId="0" fontId="0" fillId="0" borderId="0" xfId="0" applyFill="1" applyProtection="1"/>
    <xf numFmtId="0" fontId="0" fillId="0" borderId="0" xfId="0" applyBorder="1" applyAlignment="1" applyProtection="1"/>
    <xf numFmtId="0" fontId="5" fillId="0" borderId="0" xfId="0" applyFont="1" applyFill="1" applyBorder="1" applyAlignment="1" applyProtection="1">
      <alignment vertical="top" wrapText="1"/>
    </xf>
    <xf numFmtId="2" fontId="0" fillId="0" borderId="0" xfId="0" applyNumberFormat="1" applyFill="1" applyBorder="1" applyAlignment="1" applyProtection="1">
      <alignment horizontal="left"/>
    </xf>
    <xf numFmtId="0" fontId="5" fillId="0" borderId="3" xfId="0" applyFont="1" applyFill="1" applyBorder="1" applyAlignment="1" applyProtection="1">
      <alignment vertical="top" wrapText="1"/>
    </xf>
    <xf numFmtId="0" fontId="2" fillId="0" borderId="0" xfId="0" applyFont="1" applyBorder="1" applyAlignment="1" applyProtection="1"/>
    <xf numFmtId="0" fontId="14" fillId="0" borderId="0" xfId="0" applyFont="1" applyFill="1" applyBorder="1" applyAlignment="1" applyProtection="1">
      <alignment horizontal="center" vertical="top" shrinkToFit="1"/>
    </xf>
    <xf numFmtId="2" fontId="11" fillId="0" borderId="7" xfId="0" applyNumberFormat="1" applyFont="1" applyFill="1" applyBorder="1" applyAlignment="1" applyProtection="1">
      <alignment horizontal="left"/>
    </xf>
    <xf numFmtId="0" fontId="10" fillId="0" borderId="3" xfId="0" applyFont="1" applyFill="1" applyBorder="1" applyProtection="1"/>
    <xf numFmtId="0" fontId="14" fillId="0" borderId="3" xfId="0" applyFont="1" applyFill="1" applyBorder="1" applyAlignment="1" applyProtection="1">
      <alignment horizontal="center" vertical="top" shrinkToFit="1"/>
    </xf>
    <xf numFmtId="0" fontId="0" fillId="0" borderId="3" xfId="0" applyFill="1" applyBorder="1" applyAlignment="1" applyProtection="1">
      <alignment vertical="top" wrapText="1"/>
    </xf>
    <xf numFmtId="0" fontId="0" fillId="0" borderId="0" xfId="0" applyFill="1" applyBorder="1" applyAlignment="1" applyProtection="1">
      <alignment vertical="top" wrapText="1"/>
    </xf>
    <xf numFmtId="0" fontId="6" fillId="0" borderId="0" xfId="0" applyFont="1" applyFill="1" applyAlignment="1" applyProtection="1">
      <alignment horizontal="center"/>
    </xf>
    <xf numFmtId="49" fontId="7" fillId="0" borderId="0" xfId="0" applyNumberFormat="1" applyFont="1" applyFill="1" applyBorder="1" applyProtection="1"/>
    <xf numFmtId="0" fontId="7" fillId="0" borderId="0" xfId="0" applyFont="1" applyFill="1" applyBorder="1" applyAlignment="1" applyProtection="1">
      <alignment horizontal="right"/>
    </xf>
    <xf numFmtId="49" fontId="7" fillId="0" borderId="0" xfId="0" applyNumberFormat="1" applyFont="1" applyFill="1" applyBorder="1" applyAlignment="1" applyProtection="1">
      <alignment horizontal="right"/>
    </xf>
    <xf numFmtId="0" fontId="9" fillId="0" borderId="0" xfId="0" applyFont="1" applyProtection="1"/>
    <xf numFmtId="0" fontId="0" fillId="0" borderId="9" xfId="0" applyFill="1" applyBorder="1" applyAlignment="1" applyProtection="1">
      <alignment horizontal="left"/>
    </xf>
    <xf numFmtId="49" fontId="0" fillId="0" borderId="0" xfId="0" applyNumberFormat="1" applyFill="1" applyBorder="1" applyProtection="1"/>
    <xf numFmtId="49" fontId="10" fillId="0" borderId="0" xfId="0" applyNumberFormat="1" applyFont="1" applyFill="1" applyBorder="1" applyAlignment="1" applyProtection="1"/>
    <xf numFmtId="0" fontId="19" fillId="0" borderId="0" xfId="0" applyFont="1" applyFill="1" applyBorder="1" applyAlignment="1" applyProtection="1">
      <alignment horizontal="center" vertical="center"/>
    </xf>
    <xf numFmtId="0" fontId="0" fillId="0" borderId="0" xfId="0" applyFill="1" applyAlignment="1" applyProtection="1">
      <protection locked="0"/>
    </xf>
    <xf numFmtId="0" fontId="0" fillId="0" borderId="0" xfId="0" applyAlignment="1" applyProtection="1">
      <protection locked="0"/>
    </xf>
    <xf numFmtId="0" fontId="2" fillId="0" borderId="0" xfId="0" applyFont="1" applyFill="1" applyBorder="1" applyAlignment="1" applyProtection="1">
      <protection locked="0"/>
    </xf>
    <xf numFmtId="0" fontId="2" fillId="0" borderId="0" xfId="0" applyFont="1" applyBorder="1" applyAlignment="1" applyProtection="1">
      <protection locked="0"/>
    </xf>
    <xf numFmtId="0" fontId="0" fillId="0" borderId="0" xfId="0" applyFill="1" applyBorder="1" applyAlignment="1" applyProtection="1">
      <protection locked="0"/>
    </xf>
    <xf numFmtId="0" fontId="0" fillId="0" borderId="0" xfId="0" applyBorder="1" applyAlignment="1" applyProtection="1">
      <protection locked="0"/>
    </xf>
    <xf numFmtId="0" fontId="4" fillId="0" borderId="0" xfId="0" applyFont="1" applyProtection="1"/>
    <xf numFmtId="2" fontId="0" fillId="0" borderId="0" xfId="0" applyNumberFormat="1"/>
    <xf numFmtId="0" fontId="21" fillId="0" borderId="7" xfId="0" applyFont="1" applyFill="1" applyBorder="1" applyProtection="1"/>
    <xf numFmtId="0" fontId="22" fillId="0" borderId="0" xfId="0" applyFont="1" applyFill="1" applyAlignment="1" applyProtection="1">
      <alignment horizontal="right"/>
    </xf>
    <xf numFmtId="0" fontId="22" fillId="0" borderId="0" xfId="0" applyFont="1" applyFill="1" applyProtection="1"/>
    <xf numFmtId="0" fontId="22" fillId="0" borderId="0" xfId="0" applyFont="1" applyFill="1" applyAlignment="1" applyProtection="1">
      <alignment horizontal="center"/>
    </xf>
    <xf numFmtId="2" fontId="22" fillId="0" borderId="0" xfId="0" applyNumberFormat="1" applyFont="1" applyFill="1" applyAlignment="1" applyProtection="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6" fillId="0" borderId="0" xfId="0" applyFont="1" applyFill="1" applyBorder="1" applyAlignment="1" applyProtection="1">
      <alignment wrapText="1"/>
    </xf>
    <xf numFmtId="0" fontId="10" fillId="0" borderId="0" xfId="0" applyFont="1" applyFill="1" applyBorder="1" applyAlignment="1" applyProtection="1">
      <alignment vertical="top" wrapText="1"/>
    </xf>
    <xf numFmtId="0" fontId="11" fillId="0" borderId="0" xfId="0" applyFont="1" applyBorder="1" applyAlignment="1" applyProtection="1">
      <alignment horizontal="right"/>
    </xf>
    <xf numFmtId="0" fontId="11" fillId="0" borderId="9" xfId="0" applyFont="1" applyBorder="1" applyAlignment="1" applyProtection="1">
      <alignment horizontal="center"/>
    </xf>
    <xf numFmtId="0" fontId="11" fillId="0" borderId="0" xfId="0" applyFont="1" applyBorder="1" applyAlignment="1" applyProtection="1">
      <alignment horizontal="center"/>
    </xf>
    <xf numFmtId="2" fontId="11" fillId="0" borderId="9" xfId="0" applyNumberFormat="1" applyFont="1" applyFill="1" applyBorder="1" applyAlignment="1" applyProtection="1">
      <alignment horizontal="left"/>
    </xf>
    <xf numFmtId="2" fontId="11" fillId="0" borderId="0" xfId="0" applyNumberFormat="1" applyFont="1" applyFill="1" applyBorder="1" applyAlignment="1" applyProtection="1">
      <alignment horizontal="left"/>
    </xf>
    <xf numFmtId="0" fontId="4" fillId="0" borderId="3" xfId="0" applyFont="1" applyFill="1" applyBorder="1" applyAlignment="1" applyProtection="1">
      <alignment vertical="top" wrapText="1"/>
    </xf>
    <xf numFmtId="0" fontId="2" fillId="0" borderId="0" xfId="0" applyFont="1" applyFill="1" applyBorder="1" applyAlignment="1" applyProtection="1">
      <alignment horizontal="center" vertical="center"/>
    </xf>
    <xf numFmtId="49" fontId="5" fillId="0" borderId="0" xfId="0" applyNumberFormat="1" applyFont="1" applyFill="1" applyBorder="1" applyAlignment="1">
      <alignment horizontal="center" vertical="center"/>
    </xf>
    <xf numFmtId="0" fontId="4" fillId="0" borderId="0" xfId="0" applyFont="1" applyFill="1" applyProtection="1"/>
    <xf numFmtId="0" fontId="0" fillId="0" borderId="0" xfId="0" applyBorder="1" applyAlignment="1">
      <alignment vertical="center"/>
    </xf>
    <xf numFmtId="0" fontId="11" fillId="0" borderId="4" xfId="0" applyFont="1" applyBorder="1" applyAlignment="1" applyProtection="1">
      <alignment horizontal="right"/>
    </xf>
    <xf numFmtId="49" fontId="25" fillId="0" borderId="0" xfId="0" applyNumberFormat="1" applyFont="1" applyFill="1" applyBorder="1" applyAlignment="1">
      <alignment horizontal="center" vertical="center"/>
    </xf>
    <xf numFmtId="0" fontId="30" fillId="0" borderId="0" xfId="0" applyFont="1" applyFill="1" applyBorder="1" applyProtection="1"/>
    <xf numFmtId="0" fontId="31" fillId="0" borderId="0" xfId="0" applyFont="1" applyFill="1" applyBorder="1" applyAlignment="1" applyProtection="1">
      <alignment horizontal="center"/>
    </xf>
    <xf numFmtId="0" fontId="30" fillId="0" borderId="0" xfId="0" applyFont="1" applyProtection="1"/>
    <xf numFmtId="49" fontId="5" fillId="0" borderId="0" xfId="0" applyNumberFormat="1" applyFont="1" applyFill="1" applyBorder="1" applyAlignment="1">
      <alignment horizontal="right" vertical="center"/>
    </xf>
    <xf numFmtId="0" fontId="5" fillId="0" borderId="0" xfId="0" applyFont="1" applyFill="1" applyProtection="1">
      <protection locked="0"/>
    </xf>
    <xf numFmtId="0" fontId="24" fillId="0" borderId="0" xfId="0" applyFont="1" applyFill="1" applyBorder="1" applyAlignment="1" applyProtection="1">
      <alignment vertical="center"/>
    </xf>
    <xf numFmtId="0" fontId="5" fillId="0" borderId="0" xfId="0" applyFont="1" applyFill="1" applyBorder="1" applyAlignment="1" applyProtection="1">
      <alignment horizontal="left" vertical="center" wrapText="1"/>
    </xf>
    <xf numFmtId="0" fontId="4" fillId="0" borderId="8" xfId="0" applyFont="1" applyBorder="1" applyAlignment="1" applyProtection="1">
      <alignment horizontal="center"/>
    </xf>
    <xf numFmtId="0" fontId="5" fillId="0" borderId="4" xfId="0" applyFont="1" applyBorder="1" applyProtection="1"/>
    <xf numFmtId="0" fontId="5" fillId="0" borderId="0" xfId="0" applyFont="1" applyFill="1" applyBorder="1" applyAlignment="1" applyProtection="1">
      <alignment horizontal="left" vertical="top" wrapText="1"/>
      <protection locked="0"/>
    </xf>
    <xf numFmtId="0" fontId="0" fillId="0" borderId="0" xfId="0" applyFont="1" applyProtection="1">
      <protection locked="0"/>
    </xf>
    <xf numFmtId="0" fontId="4" fillId="0" borderId="10" xfId="0" applyFont="1" applyBorder="1" applyAlignment="1" applyProtection="1">
      <alignment horizontal="center"/>
    </xf>
    <xf numFmtId="0" fontId="28" fillId="0" borderId="11" xfId="0" applyFont="1" applyBorder="1" applyAlignment="1" applyProtection="1">
      <alignment vertical="center" wrapText="1"/>
      <protection locked="0"/>
    </xf>
    <xf numFmtId="0" fontId="28" fillId="0" borderId="12" xfId="0" applyFont="1" applyBorder="1" applyAlignment="1" applyProtection="1">
      <alignment vertical="center" wrapText="1"/>
      <protection locked="0"/>
    </xf>
    <xf numFmtId="0" fontId="4" fillId="0" borderId="0" xfId="0" applyFont="1" applyFill="1" applyBorder="1" applyAlignment="1" applyProtection="1">
      <alignment vertical="top" wrapText="1"/>
    </xf>
    <xf numFmtId="0" fontId="8" fillId="0" borderId="0" xfId="0" applyFont="1" applyFill="1" applyBorder="1" applyAlignment="1" applyProtection="1">
      <alignment horizontal="right"/>
    </xf>
    <xf numFmtId="0" fontId="5" fillId="0" borderId="0" xfId="0" applyFont="1" applyFill="1" applyBorder="1" applyAlignment="1" applyProtection="1">
      <alignment horizontal="left" vertical="top"/>
    </xf>
    <xf numFmtId="0" fontId="17" fillId="0" borderId="0" xfId="0" applyFont="1" applyBorder="1" applyAlignment="1" applyProtection="1">
      <alignment horizontal="center" vertical="center" wrapText="1"/>
    </xf>
    <xf numFmtId="0" fontId="5" fillId="0" borderId="0" xfId="0" applyFont="1" applyProtection="1">
      <protection locked="0"/>
    </xf>
    <xf numFmtId="0" fontId="20" fillId="0" borderId="3" xfId="0" applyFont="1" applyFill="1" applyBorder="1" applyAlignment="1" applyProtection="1">
      <alignment horizontal="left"/>
    </xf>
    <xf numFmtId="0" fontId="6"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17" fillId="0" borderId="0" xfId="0" applyFont="1" applyFill="1" applyBorder="1" applyAlignment="1" applyProtection="1">
      <alignment horizontal="left"/>
    </xf>
    <xf numFmtId="0" fontId="7" fillId="0" borderId="7" xfId="0" applyFont="1" applyFill="1" applyBorder="1" applyAlignment="1" applyProtection="1">
      <alignment horizontal="center"/>
      <protection locked="0"/>
    </xf>
    <xf numFmtId="0" fontId="5" fillId="0" borderId="0" xfId="0" applyFont="1" applyFill="1" applyBorder="1" applyAlignment="1" applyProtection="1"/>
    <xf numFmtId="0" fontId="5" fillId="0" borderId="0" xfId="0" applyFont="1" applyBorder="1" applyAlignment="1" applyProtection="1">
      <alignment horizontal="left" vertical="center"/>
    </xf>
    <xf numFmtId="0" fontId="2" fillId="0" borderId="0" xfId="0" applyFont="1" applyProtection="1">
      <protection locked="0"/>
    </xf>
    <xf numFmtId="0" fontId="4" fillId="0" borderId="0" xfId="0" applyFont="1" applyProtection="1">
      <protection locked="0"/>
    </xf>
    <xf numFmtId="0" fontId="2" fillId="0" borderId="7" xfId="0" applyFont="1" applyBorder="1" applyProtection="1">
      <protection locked="0"/>
    </xf>
    <xf numFmtId="0" fontId="13" fillId="0" borderId="0" xfId="0" applyFont="1" applyBorder="1" applyAlignment="1" applyProtection="1"/>
    <xf numFmtId="0" fontId="10" fillId="0" borderId="0" xfId="0" applyFont="1" applyBorder="1" applyAlignment="1" applyProtection="1"/>
    <xf numFmtId="0" fontId="5" fillId="0" borderId="0" xfId="0" applyFont="1" applyAlignment="1" applyProtection="1">
      <alignment horizontal="center"/>
    </xf>
    <xf numFmtId="0" fontId="5" fillId="0" borderId="0" xfId="0" applyFont="1" applyBorder="1" applyAlignment="1" applyProtection="1">
      <alignment horizontal="center"/>
    </xf>
    <xf numFmtId="0" fontId="45" fillId="0" borderId="0" xfId="0" applyFont="1" applyProtection="1"/>
    <xf numFmtId="0" fontId="10" fillId="0" borderId="3" xfId="0" applyFont="1" applyFill="1" applyBorder="1" applyAlignment="1" applyProtection="1">
      <alignment vertical="top" wrapText="1"/>
    </xf>
    <xf numFmtId="0" fontId="5" fillId="0" borderId="3" xfId="0" applyFont="1" applyBorder="1" applyAlignment="1" applyProtection="1">
      <alignment horizontal="center"/>
    </xf>
    <xf numFmtId="0" fontId="5" fillId="0" borderId="4" xfId="0" applyFont="1" applyBorder="1" applyAlignment="1" applyProtection="1">
      <alignment horizontal="center"/>
    </xf>
    <xf numFmtId="0" fontId="5" fillId="0" borderId="0" xfId="0" applyFont="1"/>
    <xf numFmtId="0" fontId="5" fillId="0" borderId="0" xfId="0" applyFont="1" applyFill="1" applyBorder="1"/>
    <xf numFmtId="0" fontId="46" fillId="0" borderId="0" xfId="0" applyFont="1" applyFill="1" applyBorder="1" applyProtection="1"/>
    <xf numFmtId="0" fontId="5" fillId="0" borderId="0" xfId="0" applyFont="1" applyAlignment="1">
      <alignment horizontal="center"/>
    </xf>
    <xf numFmtId="0" fontId="10" fillId="0" borderId="4" xfId="0" applyFont="1" applyFill="1" applyBorder="1" applyAlignment="1" applyProtection="1">
      <alignment horizontal="center"/>
    </xf>
    <xf numFmtId="0" fontId="10" fillId="0" borderId="0" xfId="0" applyFont="1" applyFill="1" applyBorder="1" applyAlignment="1" applyProtection="1">
      <alignment horizontal="left" vertical="center"/>
    </xf>
    <xf numFmtId="0" fontId="33" fillId="0" borderId="13" xfId="0" applyFont="1" applyFill="1" applyBorder="1" applyAlignment="1" applyProtection="1">
      <alignment horizontal="center" vertical="center"/>
    </xf>
    <xf numFmtId="2" fontId="0" fillId="2" borderId="14"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3" xfId="0" applyFont="1" applyFill="1" applyBorder="1" applyAlignment="1" applyProtection="1">
      <alignment horizontal="left"/>
      <protection locked="0"/>
    </xf>
    <xf numFmtId="0" fontId="2" fillId="0" borderId="0" xfId="0" applyFont="1" applyAlignment="1" applyProtection="1">
      <alignment vertical="center"/>
    </xf>
    <xf numFmtId="0" fontId="2" fillId="0" borderId="4" xfId="0" applyFont="1" applyBorder="1" applyAlignment="1" applyProtection="1">
      <alignment vertical="center"/>
    </xf>
    <xf numFmtId="0" fontId="5" fillId="0" borderId="4" xfId="0" applyFont="1" applyFill="1" applyBorder="1" applyAlignment="1" applyProtection="1">
      <alignment horizontal="left" vertical="center"/>
    </xf>
    <xf numFmtId="0" fontId="5" fillId="0" borderId="12"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Border="1" applyAlignment="1" applyProtection="1">
      <alignment horizontal="left" vertical="center"/>
    </xf>
    <xf numFmtId="0" fontId="2" fillId="0" borderId="7" xfId="0" applyFont="1" applyBorder="1" applyAlignment="1" applyProtection="1">
      <alignment horizontal="left" vertical="center"/>
    </xf>
    <xf numFmtId="0" fontId="29" fillId="2" borderId="7" xfId="0" applyFont="1" applyFill="1" applyBorder="1" applyAlignment="1" applyProtection="1">
      <alignment horizontal="center"/>
    </xf>
    <xf numFmtId="0" fontId="5" fillId="2" borderId="1" xfId="0" applyFont="1" applyFill="1" applyBorder="1" applyProtection="1"/>
    <xf numFmtId="49" fontId="2" fillId="2" borderId="2" xfId="0" applyNumberFormat="1" applyFont="1" applyFill="1" applyBorder="1" applyAlignment="1" applyProtection="1">
      <alignment horizontal="center"/>
      <protection locked="0"/>
    </xf>
    <xf numFmtId="0" fontId="5" fillId="2" borderId="5" xfId="0" applyFont="1" applyFill="1" applyBorder="1" applyAlignment="1" applyProtection="1">
      <alignment vertical="top" wrapText="1"/>
    </xf>
    <xf numFmtId="49" fontId="2" fillId="2" borderId="6" xfId="0" applyNumberFormat="1" applyFont="1" applyFill="1" applyBorder="1" applyAlignment="1" applyProtection="1">
      <alignment horizontal="center" vertical="top" wrapText="1"/>
      <protection locked="0"/>
    </xf>
    <xf numFmtId="0" fontId="29" fillId="3" borderId="7" xfId="0" applyFont="1" applyFill="1" applyBorder="1" applyAlignment="1" applyProtection="1">
      <alignment horizontal="center"/>
    </xf>
    <xf numFmtId="0" fontId="39" fillId="3" borderId="7" xfId="0" applyFont="1" applyFill="1" applyBorder="1" applyAlignment="1" applyProtection="1">
      <alignment horizont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2" fontId="11" fillId="0" borderId="9" xfId="0" applyNumberFormat="1" applyFont="1" applyBorder="1" applyAlignment="1" applyProtection="1">
      <alignment horizontal="left"/>
    </xf>
    <xf numFmtId="0" fontId="11" fillId="0" borderId="8" xfId="0" applyFont="1" applyBorder="1" applyAlignment="1" applyProtection="1">
      <alignment horizontal="center"/>
    </xf>
    <xf numFmtId="0" fontId="11" fillId="0" borderId="8" xfId="0" applyFont="1" applyBorder="1" applyAlignment="1" applyProtection="1">
      <alignment horizontal="left"/>
    </xf>
    <xf numFmtId="0" fontId="5" fillId="0" borderId="10" xfId="0" applyFont="1" applyFill="1" applyBorder="1" applyAlignment="1" applyProtection="1">
      <alignment horizontal="center"/>
      <protection locked="0"/>
    </xf>
    <xf numFmtId="0" fontId="10" fillId="0" borderId="0" xfId="0" applyFont="1" applyBorder="1" applyProtection="1"/>
    <xf numFmtId="0" fontId="2" fillId="0" borderId="0" xfId="0" applyFont="1" applyBorder="1" applyAlignment="1" applyProtection="1">
      <alignment horizontal="center" wrapText="1"/>
    </xf>
    <xf numFmtId="0" fontId="2" fillId="0" borderId="0" xfId="0" applyFont="1" applyFill="1" applyBorder="1" applyAlignment="1" applyProtection="1">
      <alignment vertical="center"/>
    </xf>
    <xf numFmtId="0" fontId="0" fillId="0" borderId="0" xfId="0" applyFill="1" applyBorder="1" applyProtection="1">
      <protection locked="0"/>
    </xf>
    <xf numFmtId="0" fontId="0" fillId="4" borderId="3" xfId="0" applyFill="1" applyBorder="1" applyAlignment="1">
      <alignment vertical="center"/>
    </xf>
    <xf numFmtId="0" fontId="0" fillId="4" borderId="0" xfId="0" applyFill="1" applyBorder="1" applyAlignment="1">
      <alignment vertical="center"/>
    </xf>
    <xf numFmtId="0" fontId="0" fillId="4" borderId="0" xfId="0" applyFill="1" applyProtection="1"/>
    <xf numFmtId="0" fontId="0" fillId="4" borderId="0" xfId="0" applyFill="1" applyAlignment="1" applyProtection="1"/>
    <xf numFmtId="0" fontId="2" fillId="0" borderId="0" xfId="0" applyFont="1" applyBorder="1" applyAlignment="1" applyProtection="1">
      <alignment horizontal="right"/>
    </xf>
    <xf numFmtId="0" fontId="0" fillId="4" borderId="0" xfId="0" applyFill="1" applyBorder="1" applyProtection="1"/>
    <xf numFmtId="2" fontId="2" fillId="0" borderId="0" xfId="0" applyNumberFormat="1" applyFont="1" applyFill="1" applyBorder="1" applyAlignment="1" applyProtection="1">
      <alignment horizontal="center" vertical="center" wrapText="1"/>
      <protection locked="0"/>
    </xf>
    <xf numFmtId="0" fontId="0" fillId="0" borderId="0" xfId="0" applyBorder="1"/>
    <xf numFmtId="0" fontId="4" fillId="0" borderId="0" xfId="0" applyFont="1" applyFill="1" applyBorder="1" applyAlignment="1" applyProtection="1"/>
    <xf numFmtId="0" fontId="0" fillId="0" borderId="15" xfId="0" applyBorder="1" applyProtection="1"/>
    <xf numFmtId="0" fontId="2"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2" fontId="45" fillId="0" borderId="0" xfId="0" applyNumberFormat="1" applyFont="1"/>
    <xf numFmtId="0" fontId="45" fillId="0" borderId="0" xfId="0" applyFont="1"/>
    <xf numFmtId="2" fontId="0" fillId="0" borderId="10" xfId="0" applyNumberFormat="1" applyFill="1" applyBorder="1" applyAlignment="1" applyProtection="1">
      <alignment horizontal="center"/>
      <protection locked="0"/>
    </xf>
    <xf numFmtId="0" fontId="5" fillId="0" borderId="10" xfId="0" applyFont="1" applyFill="1" applyBorder="1" applyAlignment="1" applyProtection="1">
      <alignment horizontal="left"/>
      <protection locked="0"/>
    </xf>
    <xf numFmtId="0" fontId="11" fillId="0" borderId="10" xfId="0" applyFont="1" applyBorder="1" applyAlignment="1" applyProtection="1">
      <alignment horizontal="center"/>
    </xf>
    <xf numFmtId="2" fontId="11" fillId="0" borderId="10" xfId="0" applyNumberFormat="1" applyFont="1" applyBorder="1" applyAlignment="1" applyProtection="1">
      <alignment horizontal="left"/>
    </xf>
    <xf numFmtId="0" fontId="10" fillId="0" borderId="0" xfId="0" applyFont="1" applyFill="1" applyBorder="1" applyAlignment="1" applyProtection="1">
      <alignment vertical="top"/>
    </xf>
    <xf numFmtId="2" fontId="10" fillId="0" borderId="0" xfId="0" applyNumberFormat="1" applyFont="1" applyFill="1" applyBorder="1" applyAlignment="1" applyProtection="1">
      <alignment horizontal="left" vertical="top" wrapText="1"/>
    </xf>
    <xf numFmtId="0" fontId="2" fillId="0" borderId="13" xfId="0" applyFont="1" applyFill="1" applyBorder="1" applyAlignment="1" applyProtection="1">
      <alignment horizontal="left" vertical="center"/>
    </xf>
    <xf numFmtId="0" fontId="47" fillId="0" borderId="0" xfId="0" applyFont="1" applyProtection="1">
      <protection locked="0"/>
    </xf>
    <xf numFmtId="0" fontId="49" fillId="0" borderId="0" xfId="0" applyFont="1" applyFill="1" applyBorder="1" applyAlignment="1" applyProtection="1">
      <alignment vertical="top" wrapText="1"/>
    </xf>
    <xf numFmtId="0" fontId="5" fillId="0" borderId="25" xfId="0" applyFont="1" applyBorder="1" applyAlignment="1" applyProtection="1">
      <alignment horizontal="left"/>
      <protection locked="0"/>
    </xf>
    <xf numFmtId="0" fontId="5" fillId="0" borderId="4" xfId="0" applyFont="1" applyFill="1" applyBorder="1" applyAlignment="1" applyProtection="1">
      <alignment horizontal="left" vertical="top" shrinkToFit="1"/>
      <protection locked="0"/>
    </xf>
    <xf numFmtId="0" fontId="5" fillId="0" borderId="12" xfId="0" applyFont="1" applyFill="1" applyBorder="1" applyAlignment="1" applyProtection="1">
      <alignment horizontal="left" vertical="top" shrinkToFit="1"/>
      <protection locked="0"/>
    </xf>
    <xf numFmtId="0" fontId="5" fillId="0" borderId="3" xfId="0" applyFont="1" applyFill="1" applyBorder="1" applyAlignment="1" applyProtection="1">
      <alignment horizontal="left" vertical="top" shrinkToFit="1"/>
      <protection locked="0"/>
    </xf>
    <xf numFmtId="0" fontId="5" fillId="0" borderId="4"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49" fontId="50" fillId="0" borderId="0" xfId="0" applyNumberFormat="1" applyFont="1" applyFill="1" applyBorder="1" applyAlignment="1">
      <alignment horizontal="left" vertical="center" wrapText="1"/>
    </xf>
    <xf numFmtId="49" fontId="50" fillId="0" borderId="8" xfId="0" applyNumberFormat="1" applyFont="1" applyFill="1" applyBorder="1" applyAlignment="1">
      <alignment horizontal="left" vertical="center" wrapText="1"/>
    </xf>
    <xf numFmtId="0" fontId="5" fillId="0" borderId="24" xfId="0" applyFont="1" applyFill="1" applyBorder="1" applyAlignment="1" applyProtection="1">
      <alignment horizontal="left" wrapText="1"/>
      <protection locked="0"/>
    </xf>
    <xf numFmtId="0" fontId="5" fillId="0" borderId="24" xfId="0" applyFont="1" applyFill="1" applyBorder="1" applyAlignment="1" applyProtection="1">
      <alignment horizontal="left" vertical="top" wrapText="1"/>
      <protection locked="0"/>
    </xf>
    <xf numFmtId="0" fontId="2" fillId="2" borderId="22" xfId="0" applyFont="1" applyFill="1" applyBorder="1" applyProtection="1"/>
    <xf numFmtId="0" fontId="2" fillId="2" borderId="10" xfId="0" applyFont="1" applyFill="1" applyBorder="1" applyProtection="1"/>
    <xf numFmtId="0" fontId="2" fillId="2" borderId="14" xfId="0" applyFont="1" applyFill="1" applyBorder="1" applyProtection="1"/>
    <xf numFmtId="0" fontId="5" fillId="0" borderId="3"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4" xfId="0" applyFont="1" applyFill="1" applyBorder="1" applyAlignment="1" applyProtection="1">
      <alignment vertical="center"/>
    </xf>
    <xf numFmtId="0" fontId="33" fillId="0" borderId="13" xfId="0" applyFont="1" applyFill="1" applyBorder="1" applyAlignment="1" applyProtection="1">
      <alignment horizontal="center" wrapText="1"/>
    </xf>
    <xf numFmtId="0" fontId="33" fillId="0" borderId="10" xfId="0" applyFont="1" applyFill="1" applyBorder="1" applyAlignment="1" applyProtection="1">
      <alignment horizontal="center" wrapText="1"/>
    </xf>
    <xf numFmtId="0" fontId="33" fillId="0" borderId="14" xfId="0" applyFont="1" applyFill="1" applyBorder="1" applyAlignment="1" applyProtection="1">
      <alignment horizontal="center" wrapText="1"/>
    </xf>
    <xf numFmtId="0" fontId="2" fillId="0" borderId="1"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40" fillId="4" borderId="0" xfId="0" applyFont="1" applyFill="1" applyAlignment="1" applyProtection="1">
      <alignment horizontal="center" vertical="center"/>
    </xf>
    <xf numFmtId="0" fontId="42" fillId="4" borderId="0" xfId="0" applyFont="1" applyFill="1" applyBorder="1" applyAlignment="1" applyProtection="1">
      <alignment horizontal="center" vertical="center"/>
    </xf>
    <xf numFmtId="0" fontId="5" fillId="5" borderId="13" xfId="0" applyFont="1" applyFill="1" applyBorder="1" applyAlignment="1" applyProtection="1">
      <alignment horizontal="left" vertical="center"/>
    </xf>
    <xf numFmtId="0" fontId="5" fillId="5" borderId="10"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32" fillId="0" borderId="0" xfId="0" applyFont="1" applyBorder="1" applyAlignment="1">
      <alignment wrapText="1"/>
    </xf>
    <xf numFmtId="49" fontId="25" fillId="0" borderId="0" xfId="0" applyNumberFormat="1" applyFont="1" applyFill="1" applyBorder="1" applyAlignment="1">
      <alignment horizontal="center" vertical="center"/>
    </xf>
    <xf numFmtId="0" fontId="5" fillId="0" borderId="3" xfId="0" applyFont="1" applyBorder="1" applyAlignment="1" applyProtection="1">
      <alignment horizontal="center"/>
    </xf>
    <xf numFmtId="0" fontId="5" fillId="0" borderId="0" xfId="0" applyFont="1" applyAlignment="1" applyProtection="1">
      <alignment horizontal="center"/>
    </xf>
    <xf numFmtId="0" fontId="5" fillId="0" borderId="4" xfId="0" applyFont="1" applyBorder="1" applyAlignment="1" applyProtection="1">
      <alignment horizontal="center"/>
    </xf>
    <xf numFmtId="0" fontId="5" fillId="0" borderId="24" xfId="0" applyFont="1" applyBorder="1" applyAlignment="1" applyProtection="1">
      <alignment horizontal="left"/>
      <protection locked="0"/>
    </xf>
    <xf numFmtId="0" fontId="2" fillId="0" borderId="0" xfId="0" applyFont="1" applyAlignment="1" applyProtection="1">
      <alignment vertical="center"/>
    </xf>
    <xf numFmtId="0" fontId="2" fillId="0" borderId="4" xfId="0" applyFont="1" applyBorder="1" applyAlignment="1" applyProtection="1">
      <alignment vertical="center"/>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49" fontId="0" fillId="0" borderId="0" xfId="0" applyNumberFormat="1" applyFill="1" applyBorder="1" applyProtection="1">
      <protection locked="0"/>
    </xf>
    <xf numFmtId="0" fontId="5" fillId="0" borderId="21" xfId="0" applyFont="1" applyBorder="1" applyAlignment="1" applyProtection="1">
      <alignment vertical="center"/>
    </xf>
    <xf numFmtId="0" fontId="5" fillId="0" borderId="9" xfId="0" applyFont="1" applyBorder="1" applyAlignment="1" applyProtection="1">
      <alignment vertical="center"/>
    </xf>
    <xf numFmtId="0" fontId="5" fillId="0" borderId="20" xfId="0" applyFont="1" applyBorder="1" applyAlignment="1" applyProtection="1">
      <alignment vertical="center"/>
    </xf>
    <xf numFmtId="0" fontId="5" fillId="0" borderId="0" xfId="0" applyFont="1" applyBorder="1" applyAlignment="1" applyProtection="1">
      <alignment vertical="center"/>
    </xf>
    <xf numFmtId="0" fontId="2" fillId="0" borderId="0" xfId="0" applyFont="1" applyBorder="1" applyProtection="1"/>
    <xf numFmtId="0" fontId="2" fillId="0" borderId="4" xfId="0" applyFont="1" applyBorder="1" applyProtection="1"/>
    <xf numFmtId="0" fontId="2" fillId="0" borderId="3" xfId="0" applyFont="1" applyBorder="1" applyProtection="1"/>
    <xf numFmtId="0" fontId="5" fillId="0" borderId="0" xfId="0" applyFont="1" applyFill="1" applyBorder="1" applyAlignment="1" applyProtection="1">
      <alignment horizontal="left" vertical="top"/>
    </xf>
    <xf numFmtId="0" fontId="5" fillId="0" borderId="0" xfId="0" applyFont="1" applyFill="1" applyBorder="1" applyAlignment="1" applyProtection="1"/>
    <xf numFmtId="0" fontId="10" fillId="0" borderId="3" xfId="0" applyFont="1" applyFill="1" applyBorder="1" applyAlignment="1" applyProtection="1">
      <alignment vertical="top" wrapText="1"/>
    </xf>
    <xf numFmtId="0" fontId="10" fillId="0" borderId="0" xfId="0" applyFont="1" applyFill="1" applyBorder="1" applyAlignment="1" applyProtection="1">
      <alignment vertical="top" wrapText="1"/>
    </xf>
    <xf numFmtId="0" fontId="2" fillId="0" borderId="0" xfId="0" applyFont="1" applyFill="1" applyBorder="1" applyAlignment="1" applyProtection="1">
      <alignment shrinkToFit="1"/>
    </xf>
    <xf numFmtId="0" fontId="26" fillId="0" borderId="0" xfId="0" applyFont="1" applyBorder="1" applyAlignment="1">
      <alignment vertical="center" wrapText="1"/>
    </xf>
    <xf numFmtId="49" fontId="45" fillId="0" borderId="0" xfId="0" applyNumberFormat="1" applyFont="1" applyFill="1" applyBorder="1" applyAlignment="1" applyProtection="1"/>
    <xf numFmtId="0" fontId="41" fillId="4" borderId="9" xfId="0" applyFont="1" applyFill="1" applyBorder="1" applyAlignment="1">
      <alignment horizontal="center" vertical="center"/>
    </xf>
    <xf numFmtId="0" fontId="41" fillId="4" borderId="0" xfId="0" applyFont="1" applyFill="1" applyBorder="1" applyAlignment="1">
      <alignment horizontal="center" vertical="center"/>
    </xf>
    <xf numFmtId="0" fontId="7" fillId="0" borderId="0" xfId="0" applyFont="1" applyProtection="1"/>
    <xf numFmtId="173" fontId="23" fillId="0" borderId="0" xfId="0" applyNumberFormat="1" applyFont="1" applyAlignment="1" applyProtection="1">
      <alignment horizontal="left" vertical="top" wrapText="1"/>
    </xf>
    <xf numFmtId="0" fontId="23" fillId="0" borderId="0" xfId="0" applyFont="1" applyFill="1" applyBorder="1" applyAlignment="1" applyProtection="1">
      <alignment vertical="top" wrapText="1"/>
    </xf>
    <xf numFmtId="0" fontId="10" fillId="0" borderId="19" xfId="0" applyFont="1" applyBorder="1" applyProtection="1"/>
    <xf numFmtId="0" fontId="10" fillId="0" borderId="15" xfId="0" applyFont="1" applyBorder="1" applyProtection="1"/>
    <xf numFmtId="0" fontId="10" fillId="0" borderId="20" xfId="0" applyFont="1" applyBorder="1" applyAlignment="1" applyProtection="1">
      <alignment vertical="center"/>
    </xf>
    <xf numFmtId="0" fontId="10" fillId="0" borderId="0" xfId="0" applyFont="1" applyBorder="1" applyAlignment="1" applyProtection="1">
      <alignment vertical="center"/>
    </xf>
    <xf numFmtId="0" fontId="5" fillId="0" borderId="3" xfId="0" applyFont="1" applyFill="1" applyBorder="1" applyProtection="1"/>
    <xf numFmtId="0" fontId="5" fillId="0" borderId="0" xfId="0" applyFont="1" applyFill="1" applyBorder="1" applyProtection="1"/>
    <xf numFmtId="0" fontId="10" fillId="0" borderId="0" xfId="0" applyFont="1" applyAlignment="1" applyProtection="1">
      <alignment horizontal="left" vertical="top" wrapText="1"/>
    </xf>
    <xf numFmtId="0" fontId="5" fillId="0" borderId="0" xfId="0" applyFont="1" applyFill="1" applyBorder="1" applyAlignment="1" applyProtection="1">
      <alignment horizontal="center" vertical="center"/>
    </xf>
    <xf numFmtId="0" fontId="2" fillId="0" borderId="13"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49" fontId="5" fillId="2" borderId="13"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4" xfId="0" applyNumberFormat="1" applyFont="1" applyFill="1" applyBorder="1" applyAlignment="1" applyProtection="1">
      <alignment horizontal="left"/>
      <protection locked="0"/>
    </xf>
    <xf numFmtId="0" fontId="29" fillId="2" borderId="16" xfId="0" applyFont="1" applyFill="1" applyBorder="1" applyProtection="1"/>
    <xf numFmtId="0" fontId="29" fillId="2" borderId="17" xfId="0" applyFont="1" applyFill="1" applyBorder="1" applyProtection="1"/>
    <xf numFmtId="0" fontId="29" fillId="2" borderId="18" xfId="0" applyFont="1" applyFill="1" applyBorder="1" applyProtection="1"/>
    <xf numFmtId="0" fontId="48" fillId="0" borderId="0" xfId="0" applyFont="1" applyAlignment="1" applyProtection="1">
      <alignment horizontal="left" vertical="top" wrapText="1"/>
    </xf>
    <xf numFmtId="0" fontId="0" fillId="0" borderId="3" xfId="0" applyBorder="1" applyProtection="1"/>
    <xf numFmtId="0" fontId="0" fillId="0" borderId="0" xfId="0" applyBorder="1" applyProtection="1"/>
    <xf numFmtId="0" fontId="0" fillId="0" borderId="4" xfId="0" applyBorder="1" applyProtection="1"/>
    <xf numFmtId="0" fontId="5" fillId="0" borderId="3" xfId="0" applyFont="1" applyBorder="1" applyAlignment="1" applyProtection="1">
      <alignment vertical="center" wrapText="1"/>
    </xf>
    <xf numFmtId="0" fontId="5" fillId="0" borderId="0" xfId="0" applyFont="1" applyAlignment="1" applyProtection="1">
      <alignment vertical="center" wrapText="1"/>
    </xf>
    <xf numFmtId="0" fontId="2" fillId="0" borderId="3" xfId="0" applyFont="1" applyFill="1" applyBorder="1" applyAlignment="1" applyProtection="1">
      <alignment horizontal="center"/>
    </xf>
    <xf numFmtId="0" fontId="2" fillId="0" borderId="0" xfId="0" applyFont="1" applyFill="1" applyBorder="1" applyAlignment="1" applyProtection="1">
      <alignment horizontal="center"/>
    </xf>
    <xf numFmtId="0" fontId="2" fillId="0" borderId="4" xfId="0" applyFont="1" applyFill="1" applyBorder="1" applyAlignment="1" applyProtection="1">
      <alignment horizontal="center"/>
    </xf>
    <xf numFmtId="0" fontId="37" fillId="0" borderId="0" xfId="1" applyFont="1" applyFill="1" applyBorder="1" applyAlignment="1" applyProtection="1">
      <alignment horizontal="center"/>
    </xf>
    <xf numFmtId="0" fontId="37" fillId="0" borderId="4" xfId="1" applyFont="1" applyFill="1" applyBorder="1" applyAlignment="1" applyProtection="1">
      <alignment horizontal="center"/>
    </xf>
    <xf numFmtId="0" fontId="2" fillId="0" borderId="3"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4" xfId="0" applyFont="1" applyFill="1" applyBorder="1" applyAlignment="1" applyProtection="1">
      <alignment vertical="center"/>
    </xf>
    <xf numFmtId="0" fontId="10" fillId="0" borderId="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4" xfId="0" applyFont="1" applyFill="1" applyBorder="1" applyAlignment="1" applyProtection="1">
      <alignment vertical="center"/>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5" fillId="2" borderId="13" xfId="0" applyFont="1"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14" xfId="0" applyFill="1" applyBorder="1" applyAlignment="1" applyProtection="1">
      <alignment horizontal="left"/>
      <protection locked="0"/>
    </xf>
    <xf numFmtId="0" fontId="10" fillId="0" borderId="23" xfId="0" applyFont="1" applyBorder="1" applyAlignment="1" applyProtection="1">
      <alignment horizontal="left"/>
      <protection locked="0"/>
    </xf>
    <xf numFmtId="0" fontId="5" fillId="0" borderId="9" xfId="0" applyFont="1" applyFill="1" applyBorder="1" applyAlignment="1" applyProtection="1">
      <alignment horizontal="left"/>
      <protection locked="0"/>
    </xf>
    <xf numFmtId="0" fontId="5" fillId="0" borderId="8"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5" fillId="2" borderId="14" xfId="0" applyFont="1" applyFill="1" applyBorder="1" applyAlignment="1" applyProtection="1">
      <alignment horizontal="left"/>
      <protection locked="0"/>
    </xf>
    <xf numFmtId="0" fontId="2" fillId="0" borderId="0" xfId="0" applyFont="1" applyBorder="1" applyAlignment="1" applyProtection="1">
      <alignment horizontal="left"/>
    </xf>
    <xf numFmtId="0" fontId="2" fillId="0" borderId="0" xfId="0" applyFont="1" applyAlignment="1" applyProtection="1">
      <alignment horizontal="left"/>
    </xf>
    <xf numFmtId="0" fontId="2" fillId="0" borderId="4" xfId="0" applyFont="1" applyBorder="1" applyAlignment="1" applyProtection="1">
      <alignment horizontal="left"/>
    </xf>
    <xf numFmtId="0" fontId="17" fillId="0" borderId="13" xfId="0" applyFont="1" applyFill="1" applyBorder="1" applyAlignment="1" applyProtection="1">
      <alignment horizontal="center" vertical="center"/>
    </xf>
    <xf numFmtId="0" fontId="17" fillId="0" borderId="10" xfId="0" applyFont="1" applyFill="1" applyBorder="1" applyAlignment="1" applyProtection="1">
      <alignment horizontal="center" vertical="center"/>
    </xf>
    <xf numFmtId="0" fontId="17" fillId="0" borderId="14"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5"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4" fontId="33" fillId="0" borderId="10" xfId="0" applyNumberFormat="1" applyFont="1" applyFill="1" applyBorder="1" applyAlignment="1" applyProtection="1">
      <alignment horizontal="left" vertical="center"/>
    </xf>
    <xf numFmtId="4" fontId="33" fillId="0" borderId="14" xfId="0" applyNumberFormat="1" applyFont="1" applyFill="1" applyBorder="1" applyAlignment="1" applyProtection="1">
      <alignment horizontal="left" vertical="center"/>
    </xf>
    <xf numFmtId="0" fontId="34" fillId="0" borderId="3" xfId="1" applyFont="1" applyFill="1" applyBorder="1" applyAlignment="1" applyProtection="1">
      <alignment vertical="center"/>
    </xf>
    <xf numFmtId="0" fontId="34" fillId="0" borderId="0" xfId="1" applyFont="1" applyFill="1" applyBorder="1" applyAlignment="1" applyProtection="1">
      <alignment vertical="center"/>
    </xf>
    <xf numFmtId="0" fontId="34" fillId="0" borderId="4" xfId="1" applyFont="1" applyFill="1" applyBorder="1" applyAlignment="1" applyProtection="1">
      <alignment vertical="center"/>
    </xf>
    <xf numFmtId="49" fontId="38" fillId="0" borderId="0" xfId="0" applyNumberFormat="1" applyFont="1" applyFill="1" applyBorder="1" applyAlignment="1">
      <alignment horizontal="center" vertical="center"/>
    </xf>
  </cellXfs>
  <cellStyles count="2">
    <cellStyle name="Hyperlink" xfId="1" builtinId="8"/>
    <cellStyle name="Normal" xfId="0" builtinId="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102" lockText="1" noThreeD="1"/>
</file>

<file path=xl/ctrlProps/ctrlProp2.xml><?xml version="1.0" encoding="utf-8"?>
<formControlPr xmlns="http://schemas.microsoft.com/office/spreadsheetml/2009/9/main" objectType="CheckBox" checked="Checked" fmlaLink="$D$107" lockText="1" noThreeD="1"/>
</file>

<file path=xl/ctrlProps/ctrlProp3.xml><?xml version="1.0" encoding="utf-8"?>
<formControlPr xmlns="http://schemas.microsoft.com/office/spreadsheetml/2009/9/main" objectType="Drop" dropLines="6" dropStyle="combo" dx="15" fmlaLink="$C$116" fmlaRange="$D$109:$D$114" noThreeD="1" sel="1" val="0"/>
</file>

<file path=xl/ctrlProps/ctrlProp4.xml><?xml version="1.0" encoding="utf-8"?>
<formControlPr xmlns="http://schemas.microsoft.com/office/spreadsheetml/2009/9/main" objectType="Drop" dropLines="6" dropStyle="combo" dx="15" fmlaLink="$C$116" fmlaRange="$D$109:$D$114" noThreeD="1" sel="1" val="0"/>
</file>

<file path=xl/ctrlProps/ctrlProp5.xml><?xml version="1.0" encoding="utf-8"?>
<formControlPr xmlns="http://schemas.microsoft.com/office/spreadsheetml/2009/9/main" objectType="Drop" dropLines="4" dropStyle="combo" dx="15" fmlaLink="$C$125" fmlaRange="$D$121:$D$124" noThreeD="1" sel="1" val="0"/>
</file>

<file path=xl/ctrlProps/ctrlProp6.xml><?xml version="1.0" encoding="utf-8"?>
<formControlPr xmlns="http://schemas.microsoft.com/office/spreadsheetml/2009/9/main" objectType="CheckBox" fmlaLink="$C$132" noThreeD="1"/>
</file>

<file path=xl/ctrlProps/ctrlProp7.xml><?xml version="1.0" encoding="utf-8"?>
<formControlPr xmlns="http://schemas.microsoft.com/office/spreadsheetml/2009/9/main" objectType="CheckBox" fmlaLink="$C$130" noThreeD="1"/>
</file>

<file path=xl/ctrlProps/ctrlProp8.xml><?xml version="1.0" encoding="utf-8"?>
<formControlPr xmlns="http://schemas.microsoft.com/office/spreadsheetml/2009/9/main" objectType="CheckBox" fmlaLink="$C$131" noThreeD="1"/>
</file>

<file path=xl/ctrlProps/ctrlProp9.xml><?xml version="1.0" encoding="utf-8"?>
<formControlPr xmlns="http://schemas.microsoft.com/office/spreadsheetml/2009/9/main" objectType="CheckBox" fmlaLink="$C$126" noThreeD="1"/>
</file>

<file path=xl/ctrlProps/ctrlProp10.xml><?xml version="1.0" encoding="utf-8"?>
<formControlPr xmlns="http://schemas.microsoft.com/office/spreadsheetml/2009/9/main" objectType="CheckBox" fmlaLink="$C$127"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2</xdr:row>
      <xdr:rowOff>25400</xdr:rowOff>
    </xdr:from>
    <xdr:to>
      <xdr:col>2</xdr:col>
      <xdr:colOff>1206500</xdr:colOff>
      <xdr:row>7</xdr:row>
      <xdr:rowOff>177800</xdr:rowOff>
    </xdr:to>
    <xdr:pic>
      <xdr:nvPicPr>
        <xdr:cNvPr id="1191" name="Picture 2" descr="irc_logo_words_international.jpg">
          <a:extLst>
            <a:ext uri="{FF2B5EF4-FFF2-40B4-BE49-F238E27FC236}">
              <a16:creationId xmlns:a16="http://schemas.microsoft.com/office/drawing/2014/main" id="{22A3E732-B7B3-6647-AC06-EA075B4928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600" y="406400"/>
          <a:ext cx="17145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317500</xdr:colOff>
          <xdr:row>7</xdr:row>
          <xdr:rowOff>215900</xdr:rowOff>
        </xdr:from>
        <xdr:to>
          <xdr:col>8</xdr:col>
          <xdr:colOff>12700</xdr:colOff>
          <xdr:row>8</xdr:row>
          <xdr:rowOff>215900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D807FC4C-99B3-5A4A-A00D-D0F56959E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101600</xdr:rowOff>
        </xdr:from>
        <xdr:to>
          <xdr:col>7</xdr:col>
          <xdr:colOff>406400</xdr:colOff>
          <xdr:row>26</xdr:row>
          <xdr:rowOff>88900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1659ACEA-67CD-7447-AACA-A59F28DF9F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55</xdr:row>
          <xdr:rowOff>139700</xdr:rowOff>
        </xdr:from>
        <xdr:to>
          <xdr:col>4</xdr:col>
          <xdr:colOff>1130300</xdr:colOff>
          <xdr:row>57</xdr:row>
          <xdr:rowOff>12700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51DC46E7-03D7-2241-9DC8-50978753B53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55</xdr:row>
          <xdr:rowOff>139700</xdr:rowOff>
        </xdr:from>
        <xdr:to>
          <xdr:col>6</xdr:col>
          <xdr:colOff>698500</xdr:colOff>
          <xdr:row>57</xdr:row>
          <xdr:rowOff>12700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58426F24-CD42-9549-AC92-0C7C0475875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52</xdr:row>
          <xdr:rowOff>12700</xdr:rowOff>
        </xdr:from>
        <xdr:to>
          <xdr:col>4</xdr:col>
          <xdr:colOff>1320800</xdr:colOff>
          <xdr:row>53</xdr:row>
          <xdr:rowOff>50800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3E7CF855-EE2D-B343-B544-0AD4B864FB4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660400</xdr:colOff>
          <xdr:row>29</xdr:row>
          <xdr:rowOff>127000</xdr:rowOff>
        </xdr:from>
        <xdr:to>
          <xdr:col>2</xdr:col>
          <xdr:colOff>1016000</xdr:colOff>
          <xdr:row>31</xdr:row>
          <xdr:rowOff>25400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D9DEB945-02D3-194B-8D18-42B645239B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27</xdr:row>
          <xdr:rowOff>165100</xdr:rowOff>
        </xdr:from>
        <xdr:to>
          <xdr:col>2</xdr:col>
          <xdr:colOff>1016000</xdr:colOff>
          <xdr:row>29</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2F6FDB-C3A8-F34A-BA30-591870C3F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28</xdr:row>
          <xdr:rowOff>139700</xdr:rowOff>
        </xdr:from>
        <xdr:to>
          <xdr:col>2</xdr:col>
          <xdr:colOff>1016000</xdr:colOff>
          <xdr:row>30</xdr:row>
          <xdr:rowOff>25400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F04179D3-26BD-C941-9163-71CF0365EC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190500</xdr:colOff>
          <xdr:row>59</xdr:row>
          <xdr:rowOff>139700</xdr:rowOff>
        </xdr:from>
        <xdr:to>
          <xdr:col>7</xdr:col>
          <xdr:colOff>546100</xdr:colOff>
          <xdr:row>61</xdr:row>
          <xdr:rowOff>25400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270A3F4A-6948-BD47-9CCE-3EAC011BB4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190500</xdr:colOff>
          <xdr:row>60</xdr:row>
          <xdr:rowOff>139700</xdr:rowOff>
        </xdr:from>
        <xdr:to>
          <xdr:col>7</xdr:col>
          <xdr:colOff>546100</xdr:colOff>
          <xdr:row>62</xdr:row>
          <xdr:rowOff>25400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31E69AB7-4E23-7646-8BCA-2DBFDF9CCB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546100</xdr:colOff>
      <xdr:row>9</xdr:row>
      <xdr:rowOff>0</xdr:rowOff>
    </xdr:from>
    <xdr:to>
      <xdr:col>8</xdr:col>
      <xdr:colOff>863600</xdr:colOff>
      <xdr:row>22</xdr:row>
      <xdr:rowOff>101600</xdr:rowOff>
    </xdr:to>
    <xdr:pic>
      <xdr:nvPicPr>
        <xdr:cNvPr id="1192" name="Picture 1">
          <a:extLst>
            <a:ext uri="{FF2B5EF4-FFF2-40B4-BE49-F238E27FC236}">
              <a16:creationId xmlns:a16="http://schemas.microsoft.com/office/drawing/2014/main" id="{0E0E5F92-DACF-1D4B-9201-5F664FEC92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69000" y="1778000"/>
          <a:ext cx="1866900" cy="251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hyperlink" Target="mailto:info@rorcrating.com"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50"/>
  </sheetPr>
  <dimension ref="A1:T147"/>
  <sheetViews>
    <sheetView showGridLines="0" tabSelected="1" zoomScaleNormal="100" workbookViewId="0">
      <selection activeCell="P4" sqref="P4"/>
    </sheetView>
  </sheetViews>
  <sheetFormatPr baseColWidth="10" defaultColWidth="8.83203125" defaultRowHeight="13" x14ac:dyDescent="0.15"/>
  <cols>
    <col min="1" max="1" width="3.83203125" style="4" customWidth="1"/>
    <col min="2" max="2" width="9.1640625" style="3" customWidth="1"/>
    <col min="3" max="3" width="16.33203125" style="4" customWidth="1"/>
    <col min="4" max="4" width="12.1640625" style="4" customWidth="1"/>
    <col min="5" max="5" width="19.1640625" style="4" customWidth="1"/>
    <col min="6" max="6" width="10.5" style="4" customWidth="1"/>
    <col min="7" max="7" width="11.1640625" style="4" customWidth="1"/>
    <col min="8" max="8" width="9.1640625" style="4" customWidth="1"/>
    <col min="9" max="9" width="16.5" style="4" customWidth="1"/>
    <col min="10" max="10" width="18" style="4" customWidth="1"/>
    <col min="11" max="14" width="9.1640625" style="4" customWidth="1"/>
    <col min="15" max="15" width="9.83203125" style="4" customWidth="1"/>
    <col min="16" max="17" width="9.1640625" style="29" customWidth="1"/>
    <col min="18" max="18" width="9.1640625" style="2" customWidth="1"/>
  </cols>
  <sheetData>
    <row r="1" spans="1:16" ht="18" x14ac:dyDescent="0.2">
      <c r="A1" s="210">
        <v>2020</v>
      </c>
      <c r="B1" s="210"/>
      <c r="C1" s="240" t="s">
        <v>220</v>
      </c>
      <c r="D1" s="240"/>
      <c r="E1" s="240"/>
      <c r="F1" s="240"/>
      <c r="G1" s="240"/>
      <c r="H1" s="240"/>
      <c r="I1" s="211" t="s">
        <v>198</v>
      </c>
      <c r="J1" s="204" t="s">
        <v>141</v>
      </c>
      <c r="K1" s="205"/>
      <c r="L1" s="205"/>
      <c r="M1" s="205"/>
      <c r="N1" s="205"/>
      <c r="O1" s="206"/>
      <c r="P1" s="94" t="s">
        <v>212</v>
      </c>
    </row>
    <row r="2" spans="1:16" ht="12.75" customHeight="1" x14ac:dyDescent="0.15">
      <c r="A2" s="210"/>
      <c r="B2" s="210"/>
      <c r="C2" s="241"/>
      <c r="D2" s="241"/>
      <c r="E2" s="241"/>
      <c r="F2" s="241"/>
      <c r="G2" s="241"/>
      <c r="H2" s="241"/>
      <c r="I2" s="211"/>
      <c r="J2" s="294" t="s">
        <v>137</v>
      </c>
      <c r="K2" s="295"/>
      <c r="L2" s="295"/>
      <c r="M2" s="295"/>
      <c r="N2" s="295"/>
      <c r="O2" s="296"/>
    </row>
    <row r="3" spans="1:16" ht="15" customHeight="1" x14ac:dyDescent="0.15">
      <c r="A3" s="164"/>
      <c r="B3" s="87"/>
      <c r="C3" s="87"/>
      <c r="D3" s="308"/>
      <c r="E3" s="308"/>
      <c r="F3" s="308"/>
      <c r="G3" s="308"/>
      <c r="H3" s="308"/>
      <c r="I3" s="211"/>
      <c r="J3" s="297"/>
      <c r="K3" s="298"/>
      <c r="L3" s="298"/>
      <c r="M3" s="298"/>
      <c r="N3" s="298"/>
      <c r="O3" s="299"/>
    </row>
    <row r="4" spans="1:16" ht="15" customHeight="1" x14ac:dyDescent="0.15">
      <c r="A4" s="164"/>
      <c r="B4" s="216"/>
      <c r="C4" s="216"/>
      <c r="D4" s="216"/>
      <c r="E4" s="216"/>
      <c r="F4" s="216"/>
      <c r="G4" s="216"/>
      <c r="H4" s="216"/>
      <c r="I4" s="211"/>
      <c r="J4" s="207"/>
      <c r="K4" s="208"/>
      <c r="L4" s="208"/>
      <c r="M4" s="208"/>
      <c r="N4" s="208"/>
      <c r="O4" s="209"/>
    </row>
    <row r="5" spans="1:16" ht="15" customHeight="1" x14ac:dyDescent="0.15">
      <c r="A5" s="164"/>
      <c r="C5" s="93"/>
      <c r="D5" s="194" t="s">
        <v>199</v>
      </c>
      <c r="E5" s="194"/>
      <c r="F5" s="194"/>
      <c r="G5" s="194"/>
      <c r="H5" s="194"/>
      <c r="I5" s="211"/>
      <c r="J5" s="300" t="s">
        <v>122</v>
      </c>
      <c r="K5" s="301"/>
      <c r="L5" s="301"/>
      <c r="M5" s="301"/>
      <c r="N5" s="301"/>
      <c r="O5" s="302"/>
    </row>
    <row r="6" spans="1:16" ht="15" customHeight="1" x14ac:dyDescent="0.15">
      <c r="A6" s="164"/>
      <c r="B6" s="89"/>
      <c r="C6" s="89"/>
      <c r="D6" s="194"/>
      <c r="E6" s="194"/>
      <c r="F6" s="194"/>
      <c r="G6" s="194"/>
      <c r="H6" s="194"/>
      <c r="I6" s="211"/>
    </row>
    <row r="7" spans="1:16" ht="15" customHeight="1" x14ac:dyDescent="0.15">
      <c r="A7" s="164"/>
      <c r="D7" s="194"/>
      <c r="E7" s="194"/>
      <c r="F7" s="194"/>
      <c r="G7" s="194"/>
      <c r="H7" s="194"/>
      <c r="I7" s="95"/>
      <c r="J7" s="207" t="s">
        <v>175</v>
      </c>
      <c r="K7" s="208"/>
      <c r="L7" s="208"/>
      <c r="M7" s="208"/>
      <c r="N7" s="208"/>
      <c r="O7" s="209"/>
    </row>
    <row r="8" spans="1:16" ht="18" customHeight="1" x14ac:dyDescent="0.15">
      <c r="A8" s="165"/>
      <c r="B8" s="85"/>
      <c r="C8" s="85"/>
      <c r="D8" s="195"/>
      <c r="E8" s="195"/>
      <c r="F8" s="195"/>
      <c r="G8" s="195"/>
      <c r="H8" s="195"/>
      <c r="I8" s="95"/>
      <c r="J8" s="201" t="s">
        <v>176</v>
      </c>
      <c r="K8" s="202"/>
      <c r="L8" s="202"/>
      <c r="M8" s="202"/>
      <c r="N8" s="202"/>
      <c r="O8" s="203"/>
    </row>
    <row r="9" spans="1:16" ht="17.25" customHeight="1" x14ac:dyDescent="0.15">
      <c r="A9" s="166"/>
      <c r="B9" s="58"/>
      <c r="C9" s="212" t="s">
        <v>139</v>
      </c>
      <c r="D9" s="213"/>
      <c r="E9" s="213"/>
      <c r="F9" s="213"/>
      <c r="G9" s="213"/>
      <c r="H9" s="214"/>
      <c r="I9" s="109"/>
      <c r="J9" s="201" t="s">
        <v>177</v>
      </c>
      <c r="K9" s="202"/>
      <c r="L9" s="202"/>
      <c r="M9" s="202"/>
      <c r="N9" s="202"/>
      <c r="O9" s="203"/>
    </row>
    <row r="10" spans="1:16" ht="12.75" customHeight="1" x14ac:dyDescent="0.15">
      <c r="A10" s="166"/>
      <c r="B10" s="58"/>
      <c r="E10" s="16"/>
      <c r="F10" s="16"/>
      <c r="I10" s="131"/>
      <c r="J10" s="305" t="s">
        <v>178</v>
      </c>
      <c r="K10" s="306"/>
      <c r="L10" s="306"/>
      <c r="M10" s="306"/>
      <c r="N10" s="306"/>
      <c r="O10" s="307"/>
    </row>
    <row r="11" spans="1:16" ht="15" customHeight="1" x14ac:dyDescent="0.15">
      <c r="A11" s="166"/>
      <c r="B11" s="58"/>
      <c r="C11" s="139" t="s">
        <v>161</v>
      </c>
      <c r="D11" s="278"/>
      <c r="E11" s="279"/>
      <c r="F11" s="279"/>
      <c r="I11" s="22"/>
      <c r="J11" s="272" t="s">
        <v>121</v>
      </c>
      <c r="K11" s="273"/>
      <c r="L11" s="273"/>
      <c r="M11" s="273"/>
      <c r="N11" s="273"/>
      <c r="O11" s="274"/>
    </row>
    <row r="12" spans="1:16" ht="15" customHeight="1" x14ac:dyDescent="0.15">
      <c r="A12" s="166"/>
      <c r="B12" s="84"/>
      <c r="C12" s="139" t="s">
        <v>10</v>
      </c>
      <c r="D12" s="278"/>
      <c r="E12" s="279"/>
      <c r="F12" s="279"/>
      <c r="G12" s="267"/>
      <c r="H12" s="268"/>
      <c r="I12" s="269"/>
      <c r="J12" s="272" t="s">
        <v>179</v>
      </c>
      <c r="K12" s="273"/>
      <c r="L12" s="273"/>
      <c r="M12" s="273"/>
      <c r="N12" s="273"/>
      <c r="O12" s="274"/>
    </row>
    <row r="13" spans="1:16" ht="15" customHeight="1" x14ac:dyDescent="0.15">
      <c r="A13" s="166"/>
      <c r="B13" s="221" t="s">
        <v>188</v>
      </c>
      <c r="C13" s="222"/>
      <c r="D13" s="138"/>
      <c r="E13" s="184">
        <v>2020</v>
      </c>
      <c r="F13" s="159"/>
      <c r="G13" s="270"/>
      <c r="H13" s="270"/>
      <c r="I13" s="271"/>
      <c r="J13" s="201" t="s">
        <v>62</v>
      </c>
      <c r="K13" s="202"/>
      <c r="L13" s="202"/>
      <c r="M13" s="202"/>
      <c r="N13" s="202"/>
      <c r="O13" s="203"/>
    </row>
    <row r="14" spans="1:16" ht="15" customHeight="1" x14ac:dyDescent="0.15">
      <c r="A14" s="166"/>
      <c r="B14" s="84"/>
      <c r="C14" s="139" t="s">
        <v>54</v>
      </c>
      <c r="D14" s="280"/>
      <c r="E14" s="281"/>
      <c r="F14" s="282"/>
      <c r="G14" s="217"/>
      <c r="H14" s="218"/>
      <c r="I14" s="219"/>
      <c r="J14" s="275" t="s">
        <v>147</v>
      </c>
      <c r="K14" s="276"/>
      <c r="L14" s="276"/>
      <c r="M14" s="276"/>
      <c r="N14" s="276"/>
      <c r="O14" s="277"/>
    </row>
    <row r="15" spans="1:16" ht="15" customHeight="1" x14ac:dyDescent="0.15">
      <c r="A15" s="166"/>
      <c r="B15" s="252"/>
      <c r="C15" s="252"/>
      <c r="D15" s="284"/>
      <c r="E15" s="284"/>
      <c r="F15" s="284"/>
      <c r="G15" s="122"/>
      <c r="H15" s="121"/>
      <c r="I15" s="122"/>
      <c r="J15" s="275" t="s">
        <v>63</v>
      </c>
      <c r="K15" s="276"/>
      <c r="L15" s="276"/>
      <c r="M15" s="276"/>
      <c r="N15" s="276"/>
      <c r="O15" s="277"/>
    </row>
    <row r="16" spans="1:16" ht="15" customHeight="1" x14ac:dyDescent="0.15">
      <c r="A16" s="166"/>
      <c r="B16" s="252"/>
      <c r="C16" s="252"/>
      <c r="D16" s="285"/>
      <c r="E16" s="285"/>
      <c r="F16" s="285"/>
      <c r="G16" s="288"/>
      <c r="H16" s="289"/>
      <c r="I16" s="290"/>
      <c r="J16" s="262"/>
      <c r="K16" s="263"/>
      <c r="L16" s="263"/>
      <c r="M16" s="263"/>
      <c r="N16" s="263"/>
      <c r="O16" s="264"/>
    </row>
    <row r="17" spans="1:18" ht="15" customHeight="1" x14ac:dyDescent="0.15">
      <c r="A17" s="166"/>
      <c r="B17" s="84"/>
      <c r="C17" s="140" t="s">
        <v>29</v>
      </c>
      <c r="D17" s="280"/>
      <c r="E17" s="286"/>
      <c r="F17" s="287"/>
      <c r="G17" s="125"/>
      <c r="H17" s="163"/>
      <c r="I17" s="126"/>
      <c r="J17" s="291" t="s">
        <v>123</v>
      </c>
      <c r="K17" s="292"/>
      <c r="L17" s="292"/>
      <c r="M17" s="292"/>
      <c r="N17" s="292"/>
      <c r="O17" s="293"/>
    </row>
    <row r="18" spans="1:18" ht="15" customHeight="1" x14ac:dyDescent="0.15">
      <c r="A18" s="166"/>
      <c r="B18" s="84"/>
      <c r="C18" s="162"/>
      <c r="D18" s="284"/>
      <c r="E18" s="284"/>
      <c r="F18" s="284"/>
      <c r="G18" s="23"/>
      <c r="J18" s="261" t="s">
        <v>171</v>
      </c>
      <c r="K18" s="261"/>
      <c r="L18" s="261"/>
      <c r="M18" s="261"/>
      <c r="N18" s="261"/>
      <c r="O18" s="261"/>
    </row>
    <row r="19" spans="1:18" ht="15" customHeight="1" x14ac:dyDescent="0.15">
      <c r="A19" s="166"/>
      <c r="B19" s="141" t="s">
        <v>40</v>
      </c>
      <c r="C19" s="142"/>
      <c r="D19" s="255"/>
      <c r="E19" s="256"/>
      <c r="F19" s="257"/>
      <c r="J19" s="261"/>
      <c r="K19" s="261"/>
      <c r="L19" s="261"/>
      <c r="M19" s="261"/>
      <c r="N19" s="261"/>
      <c r="O19" s="261"/>
    </row>
    <row r="20" spans="1:18" ht="15" customHeight="1" x14ac:dyDescent="0.15">
      <c r="A20" s="166"/>
      <c r="B20" s="143"/>
      <c r="C20" s="144" t="s">
        <v>57</v>
      </c>
      <c r="D20" s="255"/>
      <c r="E20" s="256"/>
      <c r="F20" s="257"/>
      <c r="J20" s="261"/>
      <c r="K20" s="261"/>
      <c r="L20" s="261"/>
      <c r="M20" s="261"/>
      <c r="N20" s="261"/>
      <c r="O20" s="261"/>
    </row>
    <row r="21" spans="1:18" ht="15" customHeight="1" x14ac:dyDescent="0.15">
      <c r="A21" s="166"/>
      <c r="B21" s="143"/>
      <c r="C21" s="145" t="s">
        <v>164</v>
      </c>
      <c r="D21" s="278"/>
      <c r="E21" s="278"/>
      <c r="F21" s="278"/>
    </row>
    <row r="22" spans="1:18" x14ac:dyDescent="0.15">
      <c r="A22" s="166"/>
      <c r="B22" s="36"/>
      <c r="C22" s="123" t="str">
        <f>IF(AND(F13&gt;1,F13&lt;2012),"As your last certificate was before 2012, we may contact you for extra information","")</f>
        <v/>
      </c>
      <c r="D22" s="31"/>
      <c r="E22" s="31"/>
      <c r="F22" s="31"/>
    </row>
    <row r="23" spans="1:18" s="24" customFormat="1" ht="13.5" customHeight="1" x14ac:dyDescent="0.15">
      <c r="A23" s="167"/>
      <c r="B23" s="22"/>
      <c r="C23" s="1"/>
      <c r="D23" s="31"/>
      <c r="E23" s="31"/>
      <c r="F23" s="31"/>
      <c r="G23" s="31"/>
      <c r="H23" s="96"/>
      <c r="I23" s="96"/>
      <c r="J23" s="215"/>
      <c r="K23" s="215"/>
      <c r="L23" s="215"/>
      <c r="M23" s="215"/>
      <c r="N23" s="215"/>
      <c r="O23" s="215"/>
      <c r="P23" s="59"/>
      <c r="Q23" s="59"/>
      <c r="R23" s="60"/>
    </row>
    <row r="24" spans="1:18" ht="41.25" customHeight="1" x14ac:dyDescent="0.15">
      <c r="A24" s="166"/>
      <c r="B24" s="30"/>
      <c r="C24" s="107"/>
      <c r="D24" s="253" t="s">
        <v>140</v>
      </c>
      <c r="E24" s="254"/>
      <c r="F24" s="133" t="s">
        <v>213</v>
      </c>
      <c r="G24" s="303">
        <f>D92</f>
        <v>0</v>
      </c>
      <c r="H24" s="304"/>
      <c r="I24" s="265"/>
      <c r="J24" s="266"/>
      <c r="K24" s="24"/>
      <c r="L24" s="24"/>
      <c r="M24" s="24"/>
      <c r="N24" s="24"/>
      <c r="O24" s="24"/>
    </row>
    <row r="25" spans="1:18" x14ac:dyDescent="0.15">
      <c r="A25" s="166"/>
      <c r="C25" s="36"/>
      <c r="F25" s="132"/>
    </row>
    <row r="26" spans="1:18" ht="12.75" customHeight="1" x14ac:dyDescent="0.15">
      <c r="A26" s="169"/>
      <c r="B26" s="230" t="s">
        <v>200</v>
      </c>
      <c r="C26" s="231"/>
      <c r="D26" s="134">
        <v>0</v>
      </c>
      <c r="E26" s="153"/>
      <c r="F26" s="249" t="s">
        <v>148</v>
      </c>
      <c r="G26" s="250"/>
      <c r="H26" s="11"/>
      <c r="I26" s="11"/>
      <c r="J26" s="172"/>
      <c r="K26" s="16"/>
      <c r="L26" s="16"/>
      <c r="M26" s="16"/>
      <c r="N26" s="16"/>
      <c r="O26" s="16"/>
    </row>
    <row r="27" spans="1:18" ht="14" thickBot="1" x14ac:dyDescent="0.2">
      <c r="A27" s="169"/>
      <c r="B27" s="161"/>
      <c r="C27" s="11"/>
      <c r="D27" s="170"/>
      <c r="E27" s="170"/>
      <c r="F27" s="173"/>
      <c r="G27" s="99"/>
      <c r="H27" s="171"/>
      <c r="I27" s="171"/>
      <c r="J27" s="171"/>
      <c r="K27" s="171"/>
      <c r="L27" s="171"/>
      <c r="M27" s="171"/>
      <c r="N27" s="171"/>
      <c r="O27" s="171"/>
    </row>
    <row r="28" spans="1:18" ht="14" x14ac:dyDescent="0.15">
      <c r="A28" s="169"/>
      <c r="B28" s="258" t="s">
        <v>191</v>
      </c>
      <c r="C28" s="259"/>
      <c r="D28" s="259"/>
      <c r="E28" s="259"/>
      <c r="F28" s="259"/>
      <c r="G28" s="260"/>
      <c r="H28" s="198" t="s">
        <v>197</v>
      </c>
      <c r="I28" s="199"/>
      <c r="J28" s="199"/>
      <c r="K28" s="199"/>
      <c r="L28" s="199"/>
      <c r="M28" s="199"/>
      <c r="N28" s="199"/>
      <c r="O28" s="199"/>
      <c r="P28" s="200"/>
    </row>
    <row r="29" spans="1:18" x14ac:dyDescent="0.15">
      <c r="A29" s="169"/>
      <c r="B29" s="226" t="s">
        <v>192</v>
      </c>
      <c r="C29" s="227"/>
      <c r="D29" s="223" t="s">
        <v>190</v>
      </c>
      <c r="E29" s="223"/>
      <c r="F29" s="223"/>
      <c r="G29" s="174"/>
      <c r="H29" s="283"/>
      <c r="I29" s="283"/>
      <c r="J29" s="283"/>
      <c r="K29" s="283"/>
      <c r="L29" s="283"/>
      <c r="M29" s="283"/>
      <c r="N29" s="283"/>
      <c r="O29" s="283"/>
      <c r="P29" s="283"/>
    </row>
    <row r="30" spans="1:18" x14ac:dyDescent="0.15">
      <c r="A30" s="169"/>
      <c r="B30" s="228" t="s">
        <v>193</v>
      </c>
      <c r="C30" s="229"/>
      <c r="D30" s="224" t="s">
        <v>189</v>
      </c>
      <c r="E30" s="224"/>
      <c r="F30" s="224"/>
      <c r="G30" s="174"/>
      <c r="H30" s="197"/>
      <c r="I30" s="197"/>
      <c r="J30" s="197"/>
      <c r="K30" s="197"/>
      <c r="L30" s="197"/>
      <c r="M30" s="197"/>
      <c r="N30" s="197"/>
      <c r="O30" s="197"/>
      <c r="P30" s="197"/>
    </row>
    <row r="31" spans="1:18" x14ac:dyDescent="0.15">
      <c r="A31" s="169"/>
      <c r="B31" s="228" t="s">
        <v>194</v>
      </c>
      <c r="C31" s="229"/>
      <c r="D31" s="224" t="s">
        <v>201</v>
      </c>
      <c r="E31" s="224"/>
      <c r="F31" s="224"/>
      <c r="G31" s="174"/>
      <c r="H31" s="197"/>
      <c r="I31" s="197"/>
      <c r="J31" s="197"/>
      <c r="K31" s="197"/>
      <c r="L31" s="197"/>
      <c r="M31" s="197"/>
      <c r="N31" s="197"/>
      <c r="O31" s="197"/>
      <c r="P31" s="197"/>
    </row>
    <row r="32" spans="1:18" x14ac:dyDescent="0.15">
      <c r="A32" s="169"/>
      <c r="B32" s="247" t="s">
        <v>195</v>
      </c>
      <c r="C32" s="248"/>
      <c r="D32" s="224" t="s">
        <v>202</v>
      </c>
      <c r="E32" s="224"/>
      <c r="F32" s="224"/>
      <c r="G32" s="175"/>
      <c r="H32" s="220"/>
      <c r="I32" s="220"/>
      <c r="J32" s="220"/>
      <c r="K32" s="220"/>
      <c r="L32" s="220"/>
      <c r="M32" s="220"/>
      <c r="N32" s="220"/>
      <c r="O32" s="220"/>
      <c r="P32" s="220"/>
    </row>
    <row r="33" spans="1:20" ht="14" thickBot="1" x14ac:dyDescent="0.2">
      <c r="A33" s="169"/>
      <c r="B33" s="245" t="s">
        <v>196</v>
      </c>
      <c r="C33" s="246"/>
      <c r="D33" s="246"/>
      <c r="E33" s="246"/>
      <c r="F33" s="246"/>
      <c r="G33" s="246"/>
      <c r="H33" s="196"/>
      <c r="I33" s="196"/>
      <c r="J33" s="196"/>
      <c r="K33" s="196"/>
      <c r="L33" s="196"/>
      <c r="M33" s="196"/>
      <c r="N33" s="196"/>
      <c r="O33" s="196"/>
      <c r="P33" s="196"/>
    </row>
    <row r="34" spans="1:20" x14ac:dyDescent="0.15">
      <c r="A34" s="169"/>
      <c r="B34" s="160"/>
      <c r="C34" s="160"/>
      <c r="D34" s="160"/>
      <c r="E34" s="160"/>
      <c r="F34" s="160"/>
      <c r="G34" s="160"/>
      <c r="H34" s="196"/>
      <c r="I34" s="196"/>
      <c r="J34" s="196"/>
      <c r="K34" s="196"/>
      <c r="L34" s="196"/>
      <c r="M34" s="196"/>
      <c r="N34" s="196"/>
      <c r="O34" s="196"/>
      <c r="P34" s="196"/>
    </row>
    <row r="35" spans="1:20" ht="12.75" customHeight="1" x14ac:dyDescent="0.15">
      <c r="A35" s="169"/>
      <c r="B35" s="160"/>
      <c r="C35" s="160"/>
      <c r="D35" s="146" t="s">
        <v>55</v>
      </c>
      <c r="E35" s="151" t="s">
        <v>59</v>
      </c>
      <c r="F35" s="160"/>
      <c r="G35" s="160"/>
      <c r="H35" s="196"/>
      <c r="I35" s="196"/>
      <c r="J35" s="196"/>
      <c r="K35" s="196"/>
      <c r="L35" s="196"/>
      <c r="M35" s="196"/>
      <c r="N35" s="196"/>
      <c r="O35" s="196"/>
      <c r="P35" s="196"/>
    </row>
    <row r="36" spans="1:20" x14ac:dyDescent="0.15">
      <c r="A36" s="169"/>
      <c r="B36" s="161"/>
      <c r="C36" s="11"/>
      <c r="D36" s="37" t="s">
        <v>60</v>
      </c>
      <c r="E36" s="152" t="s">
        <v>58</v>
      </c>
      <c r="G36" s="99"/>
      <c r="H36" s="197"/>
      <c r="I36" s="197"/>
      <c r="J36" s="197"/>
      <c r="K36" s="197"/>
      <c r="L36" s="197"/>
      <c r="M36" s="197"/>
      <c r="N36" s="197"/>
      <c r="O36" s="197"/>
      <c r="P36" s="197"/>
    </row>
    <row r="37" spans="1:20" x14ac:dyDescent="0.15">
      <c r="A37" s="169"/>
      <c r="B37" s="25" t="s">
        <v>27</v>
      </c>
      <c r="C37" s="8" t="s">
        <v>15</v>
      </c>
      <c r="D37" s="135"/>
      <c r="E37" s="154"/>
      <c r="G37" s="99"/>
      <c r="H37" s="197"/>
      <c r="I37" s="197"/>
      <c r="J37" s="197"/>
      <c r="K37" s="197"/>
      <c r="L37" s="197"/>
      <c r="M37" s="197"/>
      <c r="N37" s="197"/>
      <c r="O37" s="197"/>
      <c r="P37" s="197"/>
    </row>
    <row r="38" spans="1:20" x14ac:dyDescent="0.15">
      <c r="A38" s="169"/>
      <c r="B38" s="115"/>
      <c r="C38" s="115"/>
      <c r="D38" s="97"/>
      <c r="E38" s="97"/>
      <c r="F38" s="57"/>
      <c r="G38" s="99"/>
      <c r="H38" s="197"/>
      <c r="I38" s="197"/>
      <c r="J38" s="197"/>
      <c r="K38" s="197"/>
      <c r="L38" s="197"/>
      <c r="M38" s="197"/>
      <c r="N38" s="197"/>
      <c r="O38" s="197"/>
      <c r="P38" s="197"/>
      <c r="Q38" s="61"/>
      <c r="R38" s="62"/>
      <c r="S38" s="26"/>
      <c r="T38" s="26"/>
    </row>
    <row r="39" spans="1:20" x14ac:dyDescent="0.15">
      <c r="A39" s="169"/>
      <c r="B39" s="25" t="s">
        <v>145</v>
      </c>
      <c r="C39" s="8" t="s">
        <v>28</v>
      </c>
      <c r="D39" s="135"/>
      <c r="E39" s="154"/>
      <c r="F39" s="27"/>
      <c r="H39" s="197"/>
      <c r="I39" s="197"/>
      <c r="J39" s="197"/>
      <c r="K39" s="197"/>
      <c r="L39" s="197"/>
      <c r="M39" s="197"/>
      <c r="N39" s="197"/>
      <c r="O39" s="197"/>
      <c r="P39" s="197"/>
    </row>
    <row r="40" spans="1:20" ht="12.75" customHeight="1" x14ac:dyDescent="0.15">
      <c r="A40" s="169"/>
      <c r="B40" s="25"/>
      <c r="C40" s="8" t="s">
        <v>18</v>
      </c>
      <c r="D40" s="135"/>
      <c r="E40" s="154"/>
      <c r="F40" s="27"/>
      <c r="G40" s="28"/>
      <c r="H40" s="187"/>
      <c r="I40" s="187"/>
      <c r="J40" s="187"/>
      <c r="K40" s="187"/>
      <c r="L40" s="187"/>
      <c r="M40" s="187"/>
      <c r="N40" s="187"/>
      <c r="O40" s="187"/>
      <c r="P40" s="187"/>
    </row>
    <row r="41" spans="1:20" ht="12.75" customHeight="1" x14ac:dyDescent="0.15">
      <c r="A41" s="169"/>
      <c r="B41" s="25"/>
      <c r="C41" s="8" t="s">
        <v>19</v>
      </c>
      <c r="D41" s="135"/>
      <c r="E41" s="154"/>
      <c r="F41" s="27"/>
      <c r="G41" s="28"/>
      <c r="H41" s="188"/>
      <c r="I41" s="189"/>
      <c r="J41" s="189"/>
      <c r="K41" s="189"/>
      <c r="L41" s="189"/>
      <c r="M41" s="189"/>
      <c r="N41" s="189"/>
      <c r="O41" s="189"/>
      <c r="P41" s="190"/>
    </row>
    <row r="42" spans="1:20" x14ac:dyDescent="0.15">
      <c r="A42" s="169"/>
      <c r="B42" s="31"/>
      <c r="C42" s="31"/>
      <c r="D42" s="97"/>
      <c r="E42" s="101"/>
      <c r="F42" s="40"/>
      <c r="G42" s="99"/>
      <c r="H42" s="191"/>
      <c r="I42" s="192"/>
      <c r="J42" s="192"/>
      <c r="K42" s="192"/>
      <c r="L42" s="192"/>
      <c r="M42" s="192"/>
      <c r="N42" s="192"/>
      <c r="O42" s="192"/>
      <c r="P42" s="193"/>
      <c r="Q42" s="61"/>
      <c r="R42" s="62"/>
      <c r="S42" s="26"/>
      <c r="T42" s="26"/>
    </row>
    <row r="43" spans="1:20" x14ac:dyDescent="0.15">
      <c r="A43" s="169"/>
      <c r="B43" s="25" t="s">
        <v>26</v>
      </c>
      <c r="C43" s="98" t="s">
        <v>165</v>
      </c>
      <c r="D43" s="135"/>
      <c r="E43" s="154"/>
      <c r="F43" s="232" t="s">
        <v>166</v>
      </c>
      <c r="G43" s="230"/>
      <c r="H43" s="230"/>
      <c r="I43" s="230"/>
      <c r="J43" s="230"/>
      <c r="K43" s="230"/>
      <c r="L43" s="230"/>
      <c r="M43" s="230"/>
      <c r="N43" s="230"/>
      <c r="O43" s="230"/>
      <c r="P43" s="63"/>
      <c r="Q43" s="63"/>
      <c r="R43" s="64"/>
      <c r="S43" s="1"/>
      <c r="T43" s="1"/>
    </row>
    <row r="44" spans="1:20" ht="12.75" customHeight="1" x14ac:dyDescent="0.15">
      <c r="A44" s="169"/>
      <c r="B44" s="25"/>
      <c r="C44" s="244" t="s">
        <v>167</v>
      </c>
      <c r="D44" s="244"/>
      <c r="E44" s="244"/>
      <c r="F44" s="244"/>
      <c r="G44" s="244"/>
      <c r="H44" s="244"/>
      <c r="I44" s="40"/>
      <c r="J44" s="40"/>
      <c r="K44" s="40"/>
      <c r="L44" s="40"/>
      <c r="P44" s="63"/>
      <c r="Q44" s="63"/>
      <c r="R44" s="64"/>
      <c r="S44" s="1"/>
      <c r="T44" s="1"/>
    </row>
    <row r="45" spans="1:20" x14ac:dyDescent="0.15">
      <c r="A45" s="169"/>
      <c r="B45" s="25"/>
      <c r="C45" s="98" t="s">
        <v>168</v>
      </c>
      <c r="D45" s="135"/>
      <c r="E45" s="154"/>
      <c r="F45" s="42"/>
      <c r="G45" s="40"/>
      <c r="H45" s="40"/>
      <c r="I45" s="40"/>
      <c r="K45" s="39"/>
      <c r="L45" s="39"/>
      <c r="M45" s="39"/>
      <c r="N45" s="39"/>
      <c r="O45" s="39"/>
      <c r="P45" s="63"/>
      <c r="Q45" s="63"/>
      <c r="R45" s="64"/>
      <c r="S45" s="1"/>
      <c r="T45" s="1"/>
    </row>
    <row r="46" spans="1:20" x14ac:dyDescent="0.15">
      <c r="A46" s="169"/>
      <c r="B46" s="25"/>
      <c r="C46" s="98" t="s">
        <v>169</v>
      </c>
      <c r="D46" s="135"/>
      <c r="E46" s="154"/>
      <c r="G46" s="40"/>
      <c r="H46" s="40"/>
      <c r="I46" s="40"/>
    </row>
    <row r="47" spans="1:20" x14ac:dyDescent="0.15">
      <c r="A47" s="169"/>
      <c r="B47" s="25"/>
      <c r="C47" s="8" t="s">
        <v>17</v>
      </c>
      <c r="D47" s="135"/>
      <c r="E47" s="154"/>
      <c r="F47" s="43"/>
      <c r="G47" s="40"/>
      <c r="H47" s="40"/>
      <c r="I47" s="40"/>
      <c r="J47" s="39"/>
    </row>
    <row r="48" spans="1:20" x14ac:dyDescent="0.15">
      <c r="A48" s="169"/>
      <c r="B48" s="25"/>
      <c r="C48" s="11" t="s">
        <v>38</v>
      </c>
      <c r="D48" s="135"/>
      <c r="E48" s="154"/>
      <c r="F48" s="43"/>
      <c r="G48" s="40"/>
      <c r="H48" s="40"/>
      <c r="I48" s="40"/>
      <c r="J48" s="39"/>
    </row>
    <row r="49" spans="1:15" x14ac:dyDescent="0.15">
      <c r="A49" s="169"/>
      <c r="B49" s="25"/>
      <c r="C49" s="8" t="s">
        <v>118</v>
      </c>
      <c r="D49" s="135"/>
      <c r="E49" s="154"/>
      <c r="G49" s="44"/>
      <c r="H49" s="44"/>
      <c r="I49" s="44"/>
      <c r="J49" s="39"/>
      <c r="L49" s="38"/>
      <c r="M49" s="86"/>
      <c r="N49" s="86"/>
      <c r="O49" s="86"/>
    </row>
    <row r="50" spans="1:15" x14ac:dyDescent="0.15">
      <c r="A50" s="169"/>
      <c r="B50" s="25"/>
      <c r="C50" s="88"/>
      <c r="D50" s="12" t="s">
        <v>37</v>
      </c>
      <c r="E50" s="45">
        <f>IF(F97=TRUE,(0.0625*(ROUND(D45,2))*(4*(ROUND(D46,2))+(6*(ROUND(D47,2)))+(3*(ROUND(D48,2)))+(2*(ROUND(D49,2)))+0.09)),0)</f>
        <v>0</v>
      </c>
      <c r="F50" s="235" t="s">
        <v>64</v>
      </c>
      <c r="G50" s="236"/>
      <c r="H50" s="236"/>
      <c r="I50" s="236"/>
      <c r="J50" s="39"/>
      <c r="L50" s="86"/>
      <c r="M50" s="86"/>
      <c r="N50" s="86"/>
      <c r="O50" s="86"/>
    </row>
    <row r="51" spans="1:15" x14ac:dyDescent="0.15">
      <c r="A51" s="169"/>
      <c r="B51" s="25" t="s">
        <v>210</v>
      </c>
      <c r="C51" s="88"/>
      <c r="D51" s="136"/>
      <c r="E51" s="155"/>
      <c r="F51" s="182" t="s">
        <v>119</v>
      </c>
      <c r="G51" s="183">
        <f>D46*0.075</f>
        <v>0</v>
      </c>
      <c r="H51" s="238" t="str">
        <f>IF(D51&gt;G51,"Check Foot Offset. If over 7.5% then it will be added to LL for the calculation of HSA on your certificate","")</f>
        <v/>
      </c>
      <c r="I51" s="238"/>
      <c r="J51" s="238"/>
      <c r="K51" s="238"/>
      <c r="L51" s="86"/>
      <c r="M51" s="86"/>
      <c r="N51" s="86"/>
      <c r="O51" s="86"/>
    </row>
    <row r="52" spans="1:15" x14ac:dyDescent="0.15">
      <c r="A52" s="169"/>
      <c r="B52" s="25"/>
      <c r="C52" s="78"/>
      <c r="D52" s="79"/>
      <c r="E52" s="81"/>
      <c r="F52" s="77"/>
      <c r="G52" s="77"/>
      <c r="H52" s="238"/>
      <c r="I52" s="238"/>
      <c r="J52" s="238"/>
      <c r="K52" s="238"/>
    </row>
    <row r="53" spans="1:15" x14ac:dyDescent="0.15">
      <c r="A53" s="169"/>
      <c r="B53" s="25" t="s">
        <v>111</v>
      </c>
      <c r="C53" s="78"/>
      <c r="D53" s="80"/>
      <c r="E53" s="82"/>
      <c r="F53" s="57"/>
      <c r="G53" s="77"/>
      <c r="H53" s="77"/>
      <c r="I53" s="77"/>
      <c r="J53" s="39"/>
    </row>
    <row r="54" spans="1:15" x14ac:dyDescent="0.15">
      <c r="A54" s="169"/>
      <c r="B54" s="119"/>
      <c r="C54" s="119"/>
      <c r="D54" s="120"/>
      <c r="E54" s="120"/>
      <c r="F54" s="28"/>
      <c r="G54" s="28"/>
      <c r="H54" s="28"/>
      <c r="I54" s="28"/>
      <c r="J54" s="39"/>
    </row>
    <row r="55" spans="1:15" ht="12.75" customHeight="1" x14ac:dyDescent="0.15">
      <c r="A55" s="169"/>
      <c r="B55" s="3" t="s">
        <v>56</v>
      </c>
      <c r="D55" s="137"/>
      <c r="E55" s="46"/>
      <c r="F55" s="237"/>
      <c r="G55" s="237"/>
      <c r="H55" s="237"/>
      <c r="I55" s="237"/>
      <c r="J55" s="237"/>
      <c r="K55" s="237"/>
      <c r="L55" s="237"/>
    </row>
    <row r="56" spans="1:15" ht="12.75" customHeight="1" x14ac:dyDescent="0.2">
      <c r="A56" s="169"/>
      <c r="D56" s="55"/>
      <c r="E56" s="11"/>
      <c r="F56" s="28"/>
      <c r="G56" s="28"/>
      <c r="H56" s="28"/>
      <c r="I56" s="28"/>
      <c r="J56" s="76"/>
    </row>
    <row r="57" spans="1:15" ht="12.75" customHeight="1" x14ac:dyDescent="0.2">
      <c r="A57" s="169"/>
      <c r="B57" s="230" t="s">
        <v>61</v>
      </c>
      <c r="C57" s="230"/>
      <c r="D57" s="225"/>
      <c r="E57" s="225"/>
      <c r="F57" s="57"/>
      <c r="G57" s="28"/>
      <c r="H57" s="239" t="s">
        <v>217</v>
      </c>
      <c r="I57" s="239"/>
      <c r="J57" s="76"/>
    </row>
    <row r="58" spans="1:15" ht="12.75" customHeight="1" x14ac:dyDescent="0.2">
      <c r="A58" s="169"/>
      <c r="B58" s="25"/>
      <c r="C58" s="25"/>
      <c r="D58" s="56"/>
      <c r="E58" s="56"/>
      <c r="F58" s="28"/>
      <c r="G58" s="28"/>
      <c r="H58" s="28"/>
      <c r="I58" s="28"/>
      <c r="J58" s="76"/>
    </row>
    <row r="59" spans="1:15" x14ac:dyDescent="0.15">
      <c r="A59" s="169"/>
      <c r="B59" s="25" t="s">
        <v>24</v>
      </c>
      <c r="C59" s="8" t="s">
        <v>20</v>
      </c>
      <c r="D59" s="135"/>
      <c r="E59" s="154"/>
      <c r="F59" s="27"/>
      <c r="G59" s="234" t="s">
        <v>144</v>
      </c>
      <c r="H59" s="234"/>
      <c r="I59" s="234"/>
      <c r="J59" s="234"/>
      <c r="K59" s="114"/>
      <c r="L59" s="114"/>
      <c r="M59" s="114"/>
      <c r="N59" s="16"/>
    </row>
    <row r="60" spans="1:15" x14ac:dyDescent="0.15">
      <c r="A60" s="169"/>
      <c r="B60" s="25"/>
      <c r="C60" s="8" t="s">
        <v>21</v>
      </c>
      <c r="D60" s="135"/>
      <c r="E60" s="154"/>
      <c r="F60" s="27"/>
      <c r="G60" s="233" t="s">
        <v>149</v>
      </c>
      <c r="H60" s="233"/>
      <c r="I60" s="233"/>
      <c r="J60" s="233"/>
      <c r="K60" s="106"/>
      <c r="L60" s="106"/>
      <c r="M60" s="106"/>
      <c r="N60" s="16"/>
    </row>
    <row r="61" spans="1:15" x14ac:dyDescent="0.15">
      <c r="A61" s="169"/>
      <c r="B61" s="25"/>
      <c r="C61" s="98" t="s">
        <v>170</v>
      </c>
      <c r="D61" s="135"/>
      <c r="E61" s="154"/>
      <c r="F61" s="47"/>
      <c r="G61" s="147" t="s">
        <v>117</v>
      </c>
      <c r="H61" s="148"/>
      <c r="I61" s="44"/>
      <c r="J61" s="39"/>
      <c r="K61" s="16"/>
      <c r="L61" s="16"/>
      <c r="M61" s="16"/>
      <c r="N61" s="16"/>
    </row>
    <row r="62" spans="1:15" ht="12.75" customHeight="1" x14ac:dyDescent="0.15">
      <c r="A62" s="169"/>
      <c r="B62" s="25"/>
      <c r="C62" s="8" t="s">
        <v>22</v>
      </c>
      <c r="D62" s="135"/>
      <c r="E62" s="154"/>
      <c r="F62" s="83"/>
      <c r="G62" s="149" t="s">
        <v>116</v>
      </c>
      <c r="H62" s="150"/>
      <c r="I62" s="104"/>
      <c r="J62" s="39"/>
      <c r="K62" s="16"/>
      <c r="L62" s="16"/>
      <c r="M62" s="16"/>
    </row>
    <row r="63" spans="1:15" x14ac:dyDescent="0.15">
      <c r="A63" s="169"/>
      <c r="B63" s="168"/>
      <c r="C63" s="16"/>
      <c r="D63" s="178"/>
      <c r="E63" s="179"/>
      <c r="F63" s="104"/>
      <c r="G63" s="104"/>
      <c r="H63" s="104"/>
      <c r="I63" s="104"/>
      <c r="J63" s="104"/>
      <c r="K63" s="104"/>
      <c r="L63" s="104"/>
      <c r="M63" s="104"/>
      <c r="N63" s="104"/>
    </row>
    <row r="64" spans="1:15" x14ac:dyDescent="0.15">
      <c r="A64" s="169"/>
      <c r="B64" s="33"/>
      <c r="C64" s="8"/>
      <c r="D64" s="12" t="s">
        <v>36</v>
      </c>
      <c r="E64" s="35">
        <f>IF(AND(F98=TRUE,C118=0),((ROUND(D59,2)+ROUND(D60,2))/2)*((ROUND(D61,2)+(4*ROUND(D62,2)))/5)*0.83,0)</f>
        <v>0</v>
      </c>
      <c r="F64" s="124"/>
      <c r="G64" s="186" t="str">
        <f>IF((D62&lt;(D61*0.75)),"Sym spi SHW less than 75% SFL - too narrow","")</f>
        <v/>
      </c>
      <c r="H64" s="186"/>
      <c r="I64" s="186"/>
      <c r="J64" s="186"/>
    </row>
    <row r="65" spans="1:14" x14ac:dyDescent="0.15">
      <c r="A65" s="169"/>
      <c r="B65" s="33"/>
      <c r="C65" s="16"/>
      <c r="D65" s="180"/>
      <c r="E65" s="181"/>
      <c r="F65" s="77"/>
      <c r="G65" s="77"/>
      <c r="H65" s="77"/>
      <c r="I65" s="77"/>
      <c r="J65" s="39"/>
    </row>
    <row r="66" spans="1:14" x14ac:dyDescent="0.15">
      <c r="A66" s="169"/>
      <c r="B66" s="25" t="s">
        <v>25</v>
      </c>
      <c r="C66" s="8" t="s">
        <v>20</v>
      </c>
      <c r="D66" s="135"/>
      <c r="E66" s="154"/>
      <c r="F66" s="48"/>
      <c r="G66" s="251" t="s">
        <v>209</v>
      </c>
      <c r="H66" s="251"/>
      <c r="I66" s="251"/>
      <c r="J66" s="39"/>
    </row>
    <row r="67" spans="1:14" x14ac:dyDescent="0.15">
      <c r="A67" s="169"/>
      <c r="B67" s="25"/>
      <c r="C67" s="8" t="s">
        <v>21</v>
      </c>
      <c r="D67" s="135"/>
      <c r="E67" s="154"/>
      <c r="F67" s="48"/>
      <c r="G67" s="251"/>
      <c r="H67" s="251"/>
      <c r="I67" s="251"/>
      <c r="J67" s="39"/>
    </row>
    <row r="68" spans="1:14" x14ac:dyDescent="0.15">
      <c r="A68" s="169"/>
      <c r="B68" s="25"/>
      <c r="C68" s="98" t="s">
        <v>170</v>
      </c>
      <c r="D68" s="135"/>
      <c r="E68" s="154"/>
      <c r="F68" s="48"/>
      <c r="G68" s="251"/>
      <c r="H68" s="251"/>
      <c r="I68" s="251"/>
      <c r="J68" s="39"/>
    </row>
    <row r="69" spans="1:14" x14ac:dyDescent="0.15">
      <c r="A69" s="169"/>
      <c r="B69" s="25"/>
      <c r="C69" s="8" t="s">
        <v>22</v>
      </c>
      <c r="D69" s="135"/>
      <c r="E69" s="154"/>
      <c r="F69" s="83"/>
      <c r="G69" s="251"/>
      <c r="H69" s="251"/>
      <c r="I69" s="251"/>
      <c r="J69" s="39"/>
    </row>
    <row r="70" spans="1:14" x14ac:dyDescent="0.15">
      <c r="A70" s="169"/>
      <c r="B70" s="168"/>
      <c r="C70" s="16"/>
      <c r="D70" s="178"/>
      <c r="E70" s="179"/>
      <c r="F70" s="104"/>
      <c r="G70" s="104"/>
      <c r="H70" s="104"/>
      <c r="I70" s="104"/>
      <c r="J70" s="104"/>
      <c r="K70" s="104"/>
      <c r="L70" s="104"/>
      <c r="M70" s="104"/>
      <c r="N70" s="104"/>
    </row>
    <row r="71" spans="1:14" x14ac:dyDescent="0.15">
      <c r="A71" s="169"/>
      <c r="B71" s="33"/>
      <c r="C71" s="8"/>
      <c r="D71" s="12" t="s">
        <v>36</v>
      </c>
      <c r="E71" s="35">
        <f>IF(AND(F99=TRUE,C119=0),((ROUND(D66,2)+ROUND(D67,2))/2)*((ROUND(D68,2)+(4*ROUND(D69,2)))/5)*0.83,0)</f>
        <v>0</v>
      </c>
      <c r="F71" s="124"/>
      <c r="G71" s="186" t="str">
        <f>IF((D69&lt;(D68*0.75)),"Asym spi SHW less than 75% SFL - too narrow","")</f>
        <v/>
      </c>
      <c r="H71" s="186"/>
      <c r="I71" s="186"/>
      <c r="J71" s="186"/>
    </row>
    <row r="72" spans="1:14" x14ac:dyDescent="0.15">
      <c r="A72" s="169"/>
      <c r="B72" s="33"/>
      <c r="D72" s="79"/>
      <c r="E72" s="156"/>
      <c r="F72" s="77"/>
      <c r="G72" s="77"/>
      <c r="H72" s="77"/>
      <c r="I72" s="77"/>
      <c r="J72" s="39"/>
    </row>
    <row r="73" spans="1:14" x14ac:dyDescent="0.15">
      <c r="A73" s="169"/>
      <c r="B73" s="34" t="s">
        <v>187</v>
      </c>
      <c r="C73" s="16"/>
      <c r="D73" s="157"/>
      <c r="E73" s="158"/>
      <c r="F73" s="49"/>
      <c r="G73" s="49"/>
      <c r="H73" s="49"/>
      <c r="I73" s="49"/>
      <c r="J73" s="39"/>
    </row>
    <row r="74" spans="1:14" x14ac:dyDescent="0.15">
      <c r="A74" s="169"/>
      <c r="B74" s="25" t="s">
        <v>30</v>
      </c>
      <c r="C74" s="8" t="s">
        <v>31</v>
      </c>
      <c r="D74" s="135"/>
      <c r="E74" s="154"/>
      <c r="F74" s="48"/>
      <c r="G74" s="49"/>
      <c r="H74" s="49"/>
      <c r="I74" s="49"/>
      <c r="J74" s="39"/>
    </row>
    <row r="75" spans="1:14" ht="12" customHeight="1" x14ac:dyDescent="0.15">
      <c r="A75" s="169"/>
      <c r="B75" s="25"/>
      <c r="C75" s="8" t="s">
        <v>32</v>
      </c>
      <c r="D75" s="135"/>
      <c r="E75" s="154"/>
      <c r="J75" s="50"/>
    </row>
    <row r="76" spans="1:14" x14ac:dyDescent="0.15">
      <c r="A76" s="169"/>
      <c r="B76" s="25"/>
      <c r="C76" s="8" t="s">
        <v>33</v>
      </c>
      <c r="D76" s="135"/>
      <c r="E76" s="154"/>
    </row>
    <row r="77" spans="1:14" x14ac:dyDescent="0.15">
      <c r="A77" s="169"/>
      <c r="B77" s="25"/>
      <c r="C77" s="8" t="s">
        <v>34</v>
      </c>
      <c r="D77" s="135"/>
      <c r="E77" s="154"/>
      <c r="I77" s="16"/>
    </row>
    <row r="78" spans="1:14" x14ac:dyDescent="0.15">
      <c r="A78" s="166"/>
      <c r="B78" s="32"/>
      <c r="C78" s="11"/>
      <c r="D78" s="41"/>
      <c r="E78" s="11"/>
      <c r="G78" s="105"/>
      <c r="J78" s="92"/>
      <c r="K78" s="92"/>
      <c r="L78" s="92"/>
    </row>
    <row r="79" spans="1:14" ht="16" x14ac:dyDescent="0.2">
      <c r="A79" s="166"/>
      <c r="B79" s="112" t="s">
        <v>39</v>
      </c>
      <c r="C79" s="110"/>
      <c r="D79" s="16"/>
      <c r="E79" s="110"/>
      <c r="F79" s="111"/>
      <c r="G79" s="111"/>
      <c r="H79" s="111"/>
      <c r="I79" s="111"/>
    </row>
    <row r="80" spans="1:14" x14ac:dyDescent="0.15">
      <c r="A80" s="166"/>
      <c r="B80" s="32"/>
      <c r="C80" s="90"/>
      <c r="D80" s="90"/>
      <c r="E80" s="90"/>
      <c r="F80" s="91"/>
      <c r="G80" s="91"/>
      <c r="H80" s="91"/>
      <c r="I80" s="91"/>
    </row>
    <row r="81" spans="1:9" x14ac:dyDescent="0.15">
      <c r="A81" s="166"/>
      <c r="B81" s="30" t="s">
        <v>219</v>
      </c>
      <c r="C81" s="111"/>
      <c r="D81" s="111"/>
      <c r="E81" s="111"/>
      <c r="F81" s="51"/>
      <c r="G81" s="51"/>
      <c r="H81" s="51"/>
      <c r="I81" s="129"/>
    </row>
    <row r="82" spans="1:9" x14ac:dyDescent="0.15">
      <c r="A82" s="166"/>
      <c r="B82" s="52"/>
      <c r="C82" s="53"/>
      <c r="D82" s="51"/>
      <c r="E82" s="53"/>
      <c r="F82" s="51"/>
      <c r="G82" s="51"/>
      <c r="H82" s="51"/>
      <c r="I82" s="11"/>
    </row>
    <row r="83" spans="1:9" x14ac:dyDescent="0.15">
      <c r="A83" s="166"/>
      <c r="B83" s="3" t="s">
        <v>185</v>
      </c>
      <c r="D83" s="19">
        <v>14.8</v>
      </c>
      <c r="E83" s="22" t="s">
        <v>49</v>
      </c>
      <c r="F83" s="243"/>
      <c r="G83" s="243"/>
      <c r="H83" s="243"/>
      <c r="I83" s="243"/>
    </row>
    <row r="84" spans="1:9" x14ac:dyDescent="0.15">
      <c r="A84" s="166"/>
      <c r="B84" s="3" t="s">
        <v>186</v>
      </c>
      <c r="D84" s="19">
        <v>15.75</v>
      </c>
      <c r="E84" s="22" t="s">
        <v>49</v>
      </c>
      <c r="F84" s="243"/>
      <c r="G84" s="243"/>
      <c r="H84" s="243"/>
      <c r="I84" s="243"/>
    </row>
    <row r="85" spans="1:9" x14ac:dyDescent="0.15">
      <c r="A85" s="166"/>
      <c r="B85" s="3" t="s">
        <v>47</v>
      </c>
      <c r="D85" s="19">
        <v>21.21</v>
      </c>
      <c r="E85" s="23" t="s">
        <v>49</v>
      </c>
      <c r="F85" s="243"/>
      <c r="G85" s="243"/>
      <c r="H85" s="243"/>
      <c r="I85" s="243"/>
    </row>
    <row r="86" spans="1:9" x14ac:dyDescent="0.15">
      <c r="A86" s="166"/>
      <c r="E86" s="54"/>
      <c r="F86" s="54"/>
      <c r="G86" s="54"/>
      <c r="H86" s="54"/>
      <c r="I86" s="54"/>
    </row>
    <row r="87" spans="1:9" x14ac:dyDescent="0.15">
      <c r="A87" s="166"/>
      <c r="B87" s="5" t="s">
        <v>46</v>
      </c>
      <c r="C87" s="14"/>
      <c r="D87" s="15" t="s">
        <v>51</v>
      </c>
      <c r="E87" s="14"/>
      <c r="F87" s="6"/>
    </row>
    <row r="88" spans="1:9" x14ac:dyDescent="0.15">
      <c r="A88" s="166"/>
      <c r="B88" s="7" t="s">
        <v>48</v>
      </c>
      <c r="C88" s="16"/>
      <c r="D88" s="17">
        <f>D26</f>
        <v>0</v>
      </c>
      <c r="E88" s="16" t="s">
        <v>50</v>
      </c>
      <c r="F88" s="20"/>
      <c r="G88" s="242"/>
      <c r="H88" s="242"/>
      <c r="I88" s="242"/>
    </row>
    <row r="89" spans="1:9" x14ac:dyDescent="0.15">
      <c r="A89" s="166"/>
      <c r="B89" s="7" t="s">
        <v>43</v>
      </c>
      <c r="C89" s="16"/>
      <c r="D89" s="17">
        <f>IF(D88&gt;11.99,IF(D88&gt;17.99,D85,D84),D83)</f>
        <v>14.8</v>
      </c>
      <c r="E89" s="16"/>
      <c r="F89" s="20"/>
      <c r="G89" s="242"/>
      <c r="H89" s="242"/>
      <c r="I89" s="242"/>
    </row>
    <row r="90" spans="1:9" x14ac:dyDescent="0.15">
      <c r="A90" s="166"/>
      <c r="B90" s="7" t="s">
        <v>44</v>
      </c>
      <c r="C90" s="16"/>
      <c r="D90" s="17">
        <f>D88*D89</f>
        <v>0</v>
      </c>
      <c r="E90" s="16"/>
      <c r="F90" s="8"/>
    </row>
    <row r="91" spans="1:9" x14ac:dyDescent="0.15">
      <c r="A91" s="166"/>
      <c r="B91" s="7" t="s">
        <v>45</v>
      </c>
      <c r="C91" s="16"/>
      <c r="D91" s="17">
        <f>IF(D102=FALSE,0,D90)</f>
        <v>0</v>
      </c>
      <c r="E91" s="16"/>
      <c r="F91" s="8"/>
    </row>
    <row r="92" spans="1:9" x14ac:dyDescent="0.15">
      <c r="A92" s="166"/>
      <c r="B92" s="9" t="s">
        <v>218</v>
      </c>
      <c r="C92" s="13"/>
      <c r="D92" s="18">
        <f>SUM(D90:D91)*1.13</f>
        <v>0</v>
      </c>
      <c r="E92" s="21"/>
      <c r="F92" s="10"/>
    </row>
    <row r="95" spans="1:9" x14ac:dyDescent="0.15">
      <c r="B95" s="65" t="s">
        <v>68</v>
      </c>
    </row>
    <row r="97" spans="2:7" hidden="1" x14ac:dyDescent="0.15">
      <c r="B97" s="116"/>
      <c r="C97" s="2"/>
      <c r="D97" s="2" t="s">
        <v>65</v>
      </c>
      <c r="E97" s="2"/>
      <c r="F97" s="2" t="b">
        <f>AND(D45&gt;0,D46&gt;0,D47&gt;0,D48&gt;0,D49&gt;0)</f>
        <v>0</v>
      </c>
      <c r="G97" s="2"/>
    </row>
    <row r="98" spans="2:7" hidden="1" x14ac:dyDescent="0.15">
      <c r="B98" s="116"/>
      <c r="C98" s="2"/>
      <c r="D98" s="2" t="s">
        <v>66</v>
      </c>
      <c r="E98" s="2"/>
      <c r="F98" s="2" t="b">
        <f>AND(D59&gt;0,D60&gt;0,D61&gt;0,D62&gt;0)</f>
        <v>0</v>
      </c>
      <c r="G98" s="2"/>
    </row>
    <row r="99" spans="2:7" hidden="1" x14ac:dyDescent="0.15">
      <c r="B99" s="116"/>
      <c r="C99" s="2"/>
      <c r="D99" s="2" t="s">
        <v>67</v>
      </c>
      <c r="E99" s="2"/>
      <c r="F99" s="2" t="b">
        <f>AND(D66&gt;0,D67&gt;0,D68&gt;0,D69&gt;0)</f>
        <v>0</v>
      </c>
      <c r="G99" s="2"/>
    </row>
    <row r="100" spans="2:7" hidden="1" x14ac:dyDescent="0.15">
      <c r="B100" s="116"/>
      <c r="C100" s="2"/>
      <c r="D100" s="2"/>
      <c r="E100" s="2"/>
      <c r="F100" s="2"/>
      <c r="G100" s="2"/>
    </row>
    <row r="101" spans="2:7" hidden="1" x14ac:dyDescent="0.15">
      <c r="B101" s="116"/>
      <c r="C101" s="2"/>
      <c r="D101" s="2"/>
      <c r="E101" s="2"/>
      <c r="F101" s="2"/>
      <c r="G101" s="2"/>
    </row>
    <row r="102" spans="2:7" hidden="1" x14ac:dyDescent="0.15">
      <c r="B102" s="116"/>
      <c r="C102" s="52" t="s">
        <v>52</v>
      </c>
      <c r="D102" s="113" t="b">
        <v>0</v>
      </c>
      <c r="E102" s="2"/>
      <c r="F102" s="2"/>
      <c r="G102" s="2"/>
    </row>
    <row r="103" spans="2:7" hidden="1" x14ac:dyDescent="0.15">
      <c r="B103" s="116"/>
      <c r="C103" s="29" t="s">
        <v>53</v>
      </c>
      <c r="D103" s="29" t="b">
        <v>0</v>
      </c>
      <c r="E103" s="2"/>
      <c r="F103" s="2"/>
      <c r="G103" s="2"/>
    </row>
    <row r="104" spans="2:7" hidden="1" x14ac:dyDescent="0.15">
      <c r="B104" s="116"/>
      <c r="C104" s="29"/>
      <c r="D104" s="29"/>
      <c r="E104" s="2"/>
      <c r="F104" s="2"/>
      <c r="G104" s="2"/>
    </row>
    <row r="105" spans="2:7" hidden="1" x14ac:dyDescent="0.15">
      <c r="B105" s="116"/>
      <c r="C105" s="29" t="s">
        <v>41</v>
      </c>
      <c r="D105" s="29" t="b">
        <v>0</v>
      </c>
      <c r="E105" s="2"/>
      <c r="F105" s="2"/>
      <c r="G105" s="2"/>
    </row>
    <row r="106" spans="2:7" hidden="1" x14ac:dyDescent="0.15">
      <c r="B106" s="116"/>
      <c r="C106" s="29"/>
      <c r="D106" s="29"/>
      <c r="E106" s="2"/>
      <c r="F106" s="117" t="s">
        <v>107</v>
      </c>
      <c r="G106" s="2"/>
    </row>
    <row r="107" spans="2:7" hidden="1" x14ac:dyDescent="0.15">
      <c r="B107" s="116"/>
      <c r="C107" s="29" t="s">
        <v>42</v>
      </c>
      <c r="D107" s="29" t="b">
        <v>1</v>
      </c>
      <c r="E107" s="2"/>
      <c r="F107" s="117" t="s">
        <v>108</v>
      </c>
      <c r="G107" s="2"/>
    </row>
    <row r="108" spans="2:7" hidden="1" x14ac:dyDescent="0.15">
      <c r="B108" s="116"/>
      <c r="C108" s="29"/>
      <c r="D108" s="29"/>
      <c r="E108" s="2"/>
      <c r="F108" s="2"/>
      <c r="G108" s="2"/>
    </row>
    <row r="109" spans="2:7" hidden="1" x14ac:dyDescent="0.15">
      <c r="B109" s="116"/>
      <c r="C109" s="29"/>
      <c r="D109" s="2" t="s">
        <v>103</v>
      </c>
      <c r="E109" s="2"/>
      <c r="F109" s="2"/>
      <c r="G109" s="2"/>
    </row>
    <row r="110" spans="2:7" hidden="1" x14ac:dyDescent="0.15">
      <c r="B110" s="116"/>
      <c r="C110" s="29"/>
      <c r="D110" s="108" t="s">
        <v>214</v>
      </c>
      <c r="E110" s="2"/>
      <c r="F110" s="2"/>
      <c r="G110" s="2"/>
    </row>
    <row r="111" spans="2:7" hidden="1" x14ac:dyDescent="0.15">
      <c r="B111" s="116"/>
      <c r="C111" s="29"/>
      <c r="D111" s="2" t="s">
        <v>104</v>
      </c>
      <c r="E111" s="2"/>
      <c r="F111" s="2"/>
      <c r="G111" s="2"/>
    </row>
    <row r="112" spans="2:7" hidden="1" x14ac:dyDescent="0.15">
      <c r="B112" s="116"/>
      <c r="C112" s="29"/>
      <c r="D112" s="108" t="s">
        <v>215</v>
      </c>
      <c r="E112" s="2"/>
      <c r="F112" s="2"/>
      <c r="G112" s="2"/>
    </row>
    <row r="113" spans="2:7" hidden="1" x14ac:dyDescent="0.15">
      <c r="B113" s="116"/>
      <c r="C113" s="29"/>
      <c r="D113" s="108" t="s">
        <v>216</v>
      </c>
      <c r="E113" s="2"/>
      <c r="F113" s="2"/>
      <c r="G113" s="2"/>
    </row>
    <row r="114" spans="2:7" hidden="1" x14ac:dyDescent="0.15">
      <c r="B114" s="116"/>
      <c r="C114" s="29"/>
      <c r="D114" s="2" t="s">
        <v>105</v>
      </c>
      <c r="E114" s="2"/>
      <c r="F114" s="2"/>
      <c r="G114" s="2"/>
    </row>
    <row r="115" spans="2:7" hidden="1" x14ac:dyDescent="0.15">
      <c r="B115" s="116"/>
      <c r="C115" s="29"/>
      <c r="D115" s="185" t="s">
        <v>106</v>
      </c>
      <c r="E115" s="2"/>
      <c r="F115" s="2"/>
      <c r="G115" s="2"/>
    </row>
    <row r="116" spans="2:7" hidden="1" x14ac:dyDescent="0.15">
      <c r="B116" s="116"/>
      <c r="C116" s="29">
        <v>1</v>
      </c>
      <c r="D116" s="29"/>
      <c r="E116" s="2"/>
      <c r="F116" s="2"/>
      <c r="G116" s="2"/>
    </row>
    <row r="117" spans="2:7" hidden="1" x14ac:dyDescent="0.15">
      <c r="B117" s="116"/>
      <c r="C117" s="2"/>
      <c r="D117" s="2"/>
      <c r="E117" s="2"/>
      <c r="F117" s="2"/>
      <c r="G117" s="2"/>
    </row>
    <row r="118" spans="2:7" hidden="1" x14ac:dyDescent="0.15">
      <c r="B118" s="116"/>
      <c r="C118" s="2">
        <f>IF((D61*0.75)&gt;D62,1,0)</f>
        <v>0</v>
      </c>
      <c r="D118" s="2" t="s">
        <v>109</v>
      </c>
      <c r="E118" s="2"/>
      <c r="F118" s="2"/>
      <c r="G118" s="2"/>
    </row>
    <row r="119" spans="2:7" hidden="1" x14ac:dyDescent="0.15">
      <c r="B119" s="116"/>
      <c r="C119" s="2">
        <f>IF((D68*0.75)&gt;D69,1,0)</f>
        <v>0</v>
      </c>
      <c r="D119" s="2" t="s">
        <v>110</v>
      </c>
      <c r="E119" s="2"/>
      <c r="F119" s="2"/>
      <c r="G119" s="2"/>
    </row>
    <row r="120" spans="2:7" hidden="1" x14ac:dyDescent="0.15">
      <c r="B120" s="116"/>
      <c r="C120" s="2"/>
      <c r="D120" s="2"/>
      <c r="E120" s="2"/>
      <c r="F120" s="2"/>
      <c r="G120" s="2"/>
    </row>
    <row r="121" spans="2:7" hidden="1" x14ac:dyDescent="0.15">
      <c r="B121" s="116"/>
      <c r="C121" s="2"/>
      <c r="D121" s="2" t="s">
        <v>103</v>
      </c>
      <c r="E121" s="2"/>
      <c r="F121" s="2"/>
      <c r="G121" s="2"/>
    </row>
    <row r="122" spans="2:7" hidden="1" x14ac:dyDescent="0.15">
      <c r="B122" s="116"/>
      <c r="C122" s="2"/>
      <c r="D122" s="2" t="s">
        <v>112</v>
      </c>
      <c r="E122" s="2"/>
      <c r="F122" s="2"/>
      <c r="G122" s="2"/>
    </row>
    <row r="123" spans="2:7" hidden="1" x14ac:dyDescent="0.15">
      <c r="B123" s="116"/>
      <c r="C123" s="2"/>
      <c r="D123" s="2" t="s">
        <v>113</v>
      </c>
      <c r="E123" s="2"/>
      <c r="F123" s="2"/>
      <c r="G123" s="2"/>
    </row>
    <row r="124" spans="2:7" hidden="1" x14ac:dyDescent="0.15">
      <c r="B124" s="116"/>
      <c r="C124" s="2"/>
      <c r="D124" s="2" t="s">
        <v>211</v>
      </c>
      <c r="E124" s="2"/>
      <c r="F124" s="2"/>
      <c r="G124" s="2"/>
    </row>
    <row r="125" spans="2:7" hidden="1" x14ac:dyDescent="0.15">
      <c r="B125" s="116"/>
      <c r="C125" s="2">
        <v>1</v>
      </c>
      <c r="D125" s="2" t="s">
        <v>114</v>
      </c>
      <c r="E125" s="2"/>
      <c r="F125" s="2"/>
      <c r="G125" s="2"/>
    </row>
    <row r="126" spans="2:7" hidden="1" x14ac:dyDescent="0.15">
      <c r="B126" s="116"/>
      <c r="C126" s="2" t="b">
        <v>0</v>
      </c>
      <c r="D126" s="108" t="s">
        <v>142</v>
      </c>
      <c r="E126" s="2"/>
      <c r="F126" s="2"/>
      <c r="G126" s="2"/>
    </row>
    <row r="127" spans="2:7" hidden="1" x14ac:dyDescent="0.15">
      <c r="B127" s="116"/>
      <c r="C127" s="2" t="b">
        <v>0</v>
      </c>
      <c r="D127" s="108" t="s">
        <v>143</v>
      </c>
      <c r="E127" s="2"/>
      <c r="F127" s="2"/>
      <c r="G127" s="2"/>
    </row>
    <row r="128" spans="2:7" hidden="1" x14ac:dyDescent="0.15">
      <c r="B128" s="116"/>
      <c r="C128" s="2" t="b">
        <v>0</v>
      </c>
      <c r="D128" s="108" t="s">
        <v>162</v>
      </c>
      <c r="E128" s="2"/>
      <c r="F128" s="2"/>
      <c r="G128" s="2"/>
    </row>
    <row r="129" spans="2:7" hidden="1" x14ac:dyDescent="0.15">
      <c r="B129" s="116"/>
      <c r="C129" s="2" t="b">
        <v>0</v>
      </c>
      <c r="D129" s="108" t="s">
        <v>163</v>
      </c>
      <c r="E129" s="2"/>
      <c r="F129" s="2"/>
      <c r="G129" s="2"/>
    </row>
    <row r="130" spans="2:7" hidden="1" x14ac:dyDescent="0.15">
      <c r="B130" s="116">
        <f>IF(C130=FALSE,0,1)</f>
        <v>0</v>
      </c>
      <c r="C130" s="2" t="b">
        <v>0</v>
      </c>
      <c r="D130" s="100" t="s">
        <v>125</v>
      </c>
      <c r="E130" s="2"/>
      <c r="F130" s="2"/>
      <c r="G130" s="2"/>
    </row>
    <row r="131" spans="2:7" hidden="1" x14ac:dyDescent="0.15">
      <c r="B131" s="116">
        <f t="shared" ref="B131:B136" si="0">IF(C131=FALSE,0,1)</f>
        <v>0</v>
      </c>
      <c r="C131" s="2" t="b">
        <v>0</v>
      </c>
      <c r="D131" s="100" t="s">
        <v>124</v>
      </c>
      <c r="E131" s="2"/>
      <c r="F131" s="2"/>
      <c r="G131" s="2"/>
    </row>
    <row r="132" spans="2:7" hidden="1" x14ac:dyDescent="0.15">
      <c r="B132" s="116">
        <f t="shared" si="0"/>
        <v>0</v>
      </c>
      <c r="C132" s="2" t="b">
        <v>0</v>
      </c>
      <c r="D132" s="100" t="s">
        <v>128</v>
      </c>
      <c r="E132" s="2"/>
      <c r="F132" s="2"/>
      <c r="G132" s="2"/>
    </row>
    <row r="133" spans="2:7" hidden="1" x14ac:dyDescent="0.15">
      <c r="B133" s="116">
        <f t="shared" si="0"/>
        <v>0</v>
      </c>
      <c r="C133" s="2" t="b">
        <v>0</v>
      </c>
      <c r="D133" s="2" t="s">
        <v>129</v>
      </c>
      <c r="E133" s="2"/>
      <c r="F133" s="2"/>
      <c r="G133" s="2"/>
    </row>
    <row r="134" spans="2:7" hidden="1" x14ac:dyDescent="0.15">
      <c r="B134" s="116">
        <f t="shared" si="0"/>
        <v>0</v>
      </c>
      <c r="C134" s="2" t="b">
        <v>0</v>
      </c>
      <c r="D134" s="108" t="s">
        <v>138</v>
      </c>
      <c r="E134" s="2"/>
      <c r="F134" s="2"/>
      <c r="G134" s="2"/>
    </row>
    <row r="135" spans="2:7" hidden="1" x14ac:dyDescent="0.15">
      <c r="B135" s="116">
        <f t="shared" si="0"/>
        <v>0</v>
      </c>
      <c r="C135" s="2" t="b">
        <v>0</v>
      </c>
      <c r="D135" s="2" t="s">
        <v>126</v>
      </c>
      <c r="E135" s="2"/>
      <c r="F135" s="2"/>
      <c r="G135" s="2"/>
    </row>
    <row r="136" spans="2:7" hidden="1" x14ac:dyDescent="0.15">
      <c r="B136" s="116">
        <f t="shared" si="0"/>
        <v>0</v>
      </c>
      <c r="C136" s="2" t="b">
        <v>0</v>
      </c>
      <c r="D136" s="2" t="s">
        <v>127</v>
      </c>
      <c r="E136" s="2"/>
      <c r="F136" s="2"/>
      <c r="G136" s="2"/>
    </row>
    <row r="137" spans="2:7" hidden="1" x14ac:dyDescent="0.15">
      <c r="B137" s="118">
        <f>SUM(B130:B136)</f>
        <v>0</v>
      </c>
      <c r="C137" s="2"/>
      <c r="D137" s="108" t="s">
        <v>146</v>
      </c>
      <c r="E137" s="2"/>
      <c r="F137" s="2"/>
      <c r="G137" s="2"/>
    </row>
    <row r="138" spans="2:7" hidden="1" x14ac:dyDescent="0.15">
      <c r="B138" s="116"/>
      <c r="C138" s="2"/>
      <c r="D138" s="108"/>
      <c r="E138" s="2"/>
      <c r="F138" s="2"/>
      <c r="G138" s="2"/>
    </row>
    <row r="139" spans="2:7" ht="26" hidden="1" x14ac:dyDescent="0.15">
      <c r="B139" s="116"/>
      <c r="C139" s="2">
        <v>1</v>
      </c>
      <c r="D139" s="102" t="s">
        <v>103</v>
      </c>
      <c r="E139" s="2"/>
      <c r="F139" s="2"/>
      <c r="G139" s="2"/>
    </row>
    <row r="140" spans="2:7" hidden="1" x14ac:dyDescent="0.15">
      <c r="B140" s="116"/>
      <c r="C140" s="2"/>
      <c r="D140" s="103" t="s">
        <v>133</v>
      </c>
      <c r="F140" s="2"/>
      <c r="G140" s="2"/>
    </row>
    <row r="141" spans="2:7" hidden="1" x14ac:dyDescent="0.15">
      <c r="B141" s="116"/>
      <c r="C141" s="2"/>
      <c r="D141" s="103" t="s">
        <v>132</v>
      </c>
      <c r="F141" s="2"/>
      <c r="G141" s="2"/>
    </row>
    <row r="142" spans="2:7" ht="26" hidden="1" x14ac:dyDescent="0.15">
      <c r="B142" s="116"/>
      <c r="C142" s="2"/>
      <c r="D142" s="103" t="s">
        <v>130</v>
      </c>
      <c r="F142" s="2"/>
      <c r="G142" s="2"/>
    </row>
    <row r="143" spans="2:7" ht="39" hidden="1" x14ac:dyDescent="0.15">
      <c r="B143" s="116"/>
      <c r="C143" s="2"/>
      <c r="D143" s="103" t="s">
        <v>131</v>
      </c>
      <c r="F143" s="2"/>
      <c r="G143" s="2"/>
    </row>
    <row r="144" spans="2:7" ht="26" hidden="1" x14ac:dyDescent="0.15">
      <c r="B144" s="116"/>
      <c r="C144" s="2"/>
      <c r="D144" s="103" t="s">
        <v>134</v>
      </c>
      <c r="F144" s="2"/>
      <c r="G144" s="2"/>
    </row>
    <row r="145" spans="2:7" ht="39" hidden="1" x14ac:dyDescent="0.15">
      <c r="B145" s="116"/>
      <c r="C145" s="2"/>
      <c r="D145" s="103" t="s">
        <v>135</v>
      </c>
      <c r="F145" s="2"/>
      <c r="G145" s="2"/>
    </row>
    <row r="146" spans="2:7" hidden="1" x14ac:dyDescent="0.15">
      <c r="B146" s="116"/>
      <c r="C146" s="2"/>
      <c r="D146" s="103" t="s">
        <v>136</v>
      </c>
      <c r="F146" s="2"/>
      <c r="G146" s="2"/>
    </row>
    <row r="147" spans="2:7" hidden="1" x14ac:dyDescent="0.15"/>
  </sheetData>
  <sheetProtection algorithmName="SHA-512" hashValue="/oNGKRlb5twoVqdv2VrxMljAT+CoCztMYzf/Bf8+6nZYKC6jbaBCHaP1SckxDdL/k8Eo3sQeD2A1GHdc85GsCQ==" saltValue="/vC/8tvIbR4dz9x57/NMdw==" spinCount="100000" sheet="1" selectLockedCells="1"/>
  <mergeCells count="87">
    <mergeCell ref="J2:O3"/>
    <mergeCell ref="J5:O5"/>
    <mergeCell ref="J7:O7"/>
    <mergeCell ref="J8:O8"/>
    <mergeCell ref="J9:O9"/>
    <mergeCell ref="G24:H24"/>
    <mergeCell ref="J10:O10"/>
    <mergeCell ref="J11:O11"/>
    <mergeCell ref="D3:H3"/>
    <mergeCell ref="D21:F21"/>
    <mergeCell ref="D11:F11"/>
    <mergeCell ref="D12:F12"/>
    <mergeCell ref="D14:F14"/>
    <mergeCell ref="H29:P29"/>
    <mergeCell ref="D15:F15"/>
    <mergeCell ref="D16:F16"/>
    <mergeCell ref="D18:F18"/>
    <mergeCell ref="D17:F17"/>
    <mergeCell ref="G16:I16"/>
    <mergeCell ref="J17:O17"/>
    <mergeCell ref="J18:O20"/>
    <mergeCell ref="D20:F20"/>
    <mergeCell ref="J16:O16"/>
    <mergeCell ref="I24:J24"/>
    <mergeCell ref="G12:I12"/>
    <mergeCell ref="G13:I13"/>
    <mergeCell ref="J12:O12"/>
    <mergeCell ref="J14:O14"/>
    <mergeCell ref="J15:O15"/>
    <mergeCell ref="F26:G26"/>
    <mergeCell ref="G66:I69"/>
    <mergeCell ref="B15:C15"/>
    <mergeCell ref="B16:C16"/>
    <mergeCell ref="D24:E24"/>
    <mergeCell ref="D19:F19"/>
    <mergeCell ref="B28:G28"/>
    <mergeCell ref="H33:P33"/>
    <mergeCell ref="H36:P36"/>
    <mergeCell ref="H37:P37"/>
    <mergeCell ref="H38:P38"/>
    <mergeCell ref="C1:H2"/>
    <mergeCell ref="G89:I89"/>
    <mergeCell ref="G88:I88"/>
    <mergeCell ref="F83:I85"/>
    <mergeCell ref="C44:H44"/>
    <mergeCell ref="B57:C57"/>
    <mergeCell ref="B33:G33"/>
    <mergeCell ref="D32:F32"/>
    <mergeCell ref="B32:C32"/>
    <mergeCell ref="F43:O43"/>
    <mergeCell ref="H39:P39"/>
    <mergeCell ref="G60:J60"/>
    <mergeCell ref="G59:J59"/>
    <mergeCell ref="F50:I50"/>
    <mergeCell ref="F55:L55"/>
    <mergeCell ref="H51:K52"/>
    <mergeCell ref="H57:I57"/>
    <mergeCell ref="H32:P32"/>
    <mergeCell ref="B13:C13"/>
    <mergeCell ref="D29:F29"/>
    <mergeCell ref="D30:F30"/>
    <mergeCell ref="D31:F31"/>
    <mergeCell ref="D57:E57"/>
    <mergeCell ref="B29:C29"/>
    <mergeCell ref="B30:C30"/>
    <mergeCell ref="B31:C31"/>
    <mergeCell ref="B26:C26"/>
    <mergeCell ref="H28:P28"/>
    <mergeCell ref="J13:O13"/>
    <mergeCell ref="J1:O1"/>
    <mergeCell ref="J4:O4"/>
    <mergeCell ref="A1:B2"/>
    <mergeCell ref="I1:I6"/>
    <mergeCell ref="C9:H9"/>
    <mergeCell ref="J23:O23"/>
    <mergeCell ref="B4:H4"/>
    <mergeCell ref="G14:I14"/>
    <mergeCell ref="G64:J64"/>
    <mergeCell ref="G71:J71"/>
    <mergeCell ref="H40:P40"/>
    <mergeCell ref="H41:P41"/>
    <mergeCell ref="H42:P42"/>
    <mergeCell ref="D5:H8"/>
    <mergeCell ref="H34:P34"/>
    <mergeCell ref="H35:P35"/>
    <mergeCell ref="H30:P30"/>
    <mergeCell ref="H31:P31"/>
  </mergeCells>
  <phoneticPr fontId="3" type="noConversion"/>
  <conditionalFormatting sqref="E64">
    <cfRule type="cellIs" dxfId="2" priority="3" stopIfTrue="1" operator="equal">
      <formula>0</formula>
    </cfRule>
  </conditionalFormatting>
  <conditionalFormatting sqref="E71">
    <cfRule type="cellIs" dxfId="1" priority="2" stopIfTrue="1" operator="equal">
      <formula>0</formula>
    </cfRule>
  </conditionalFormatting>
  <conditionalFormatting sqref="E50">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59:D63 D39:D41 D74:D77 D66:D70">
      <formula1>0</formula1>
      <formula2>100000</formula2>
    </dataValidation>
    <dataValidation type="whole" allowBlank="1" showInputMessage="1" showErrorMessage="1" error="Numbers only, do not include letters please. If not applicable, leave blank." sqref="D55">
      <formula1>0</formula1>
      <formula2>100</formula2>
    </dataValidation>
    <dataValidation type="decimal" allowBlank="1" showInputMessage="1" showErrorMessage="1" error="Numbers only, do not include letters please. If not applicable, leave blank." sqref="D45:D49 D43">
      <formula1>0</formula1>
      <formula2>10000</formula2>
    </dataValidation>
    <dataValidation type="decimal" allowBlank="1" showInputMessage="1" showErrorMessage="1" error="Numbers only, do not include letters please. If not applicable, leave blank." sqref="D37">
      <formula1>0</formula1>
      <formula2>1000000</formula2>
    </dataValidation>
    <dataValidation type="decimal" allowBlank="1" showInputMessage="1" showErrorMessage="1" errorTitle="text" error="Do not include letters please. If not applicable, leave blank." sqref="D26">
      <formula1>0</formula1>
      <formula2>1000000</formula2>
    </dataValidation>
  </dataValidations>
  <hyperlinks>
    <hyperlink ref="J10" r:id="rId1"/>
  </hyperlinks>
  <pageMargins left="0.35433070866141736" right="0.39370078740157483" top="0.19685039370078741" bottom="0.19685039370078741" header="0.51181102362204722" footer="0.51181102362204722"/>
  <pageSetup paperSize="9" scale="93"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6</xdr:col>
                    <xdr:colOff>317500</xdr:colOff>
                    <xdr:row>7</xdr:row>
                    <xdr:rowOff>215900</xdr:rowOff>
                  </from>
                  <to>
                    <xdr:col>8</xdr:col>
                    <xdr:colOff>12700</xdr:colOff>
                    <xdr:row>8</xdr:row>
                    <xdr:rowOff>215900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50800</xdr:colOff>
                    <xdr:row>24</xdr:row>
                    <xdr:rowOff>101600</xdr:rowOff>
                  </from>
                  <to>
                    <xdr:col>7</xdr:col>
                    <xdr:colOff>406400</xdr:colOff>
                    <xdr:row>26</xdr:row>
                    <xdr:rowOff>88900</xdr:rowOff>
                  </to>
                </anchor>
              </controlPr>
            </control>
          </mc:Choice>
        </mc:AlternateContent>
        <mc:AlternateContent xmlns:mc="http://schemas.openxmlformats.org/markup-compatibility/2006">
          <mc:Choice Requires="x14">
            <control shapeId="1032" r:id="rId6" name="Drop Down 8">
              <controlPr defaultSize="0" autoLine="0" autoPict="0">
                <anchor moveWithCells="1">
                  <from>
                    <xdr:col>2</xdr:col>
                    <xdr:colOff>914400</xdr:colOff>
                    <xdr:row>55</xdr:row>
                    <xdr:rowOff>139700</xdr:rowOff>
                  </from>
                  <to>
                    <xdr:col>4</xdr:col>
                    <xdr:colOff>1130300</xdr:colOff>
                    <xdr:row>57</xdr:row>
                    <xdr:rowOff>12700</xdr:rowOff>
                  </to>
                </anchor>
              </controlPr>
            </control>
          </mc:Choice>
        </mc:AlternateContent>
        <mc:AlternateContent xmlns:mc="http://schemas.openxmlformats.org/markup-compatibility/2006">
          <mc:Choice Requires="x14">
            <control shapeId="1033" r:id="rId7" name="Drop Down 9">
              <controlPr defaultSize="0" autoLine="0" autoPict="0">
                <anchor moveWithCells="1">
                  <from>
                    <xdr:col>2</xdr:col>
                    <xdr:colOff>914400</xdr:colOff>
                    <xdr:row>55</xdr:row>
                    <xdr:rowOff>139700</xdr:rowOff>
                  </from>
                  <to>
                    <xdr:col>6</xdr:col>
                    <xdr:colOff>698500</xdr:colOff>
                    <xdr:row>57</xdr:row>
                    <xdr:rowOff>12700</xdr:rowOff>
                  </to>
                </anchor>
              </controlPr>
            </control>
          </mc:Choice>
        </mc:AlternateContent>
        <mc:AlternateContent xmlns:mc="http://schemas.openxmlformats.org/markup-compatibility/2006">
          <mc:Choice Requires="x14">
            <control shapeId="1035" r:id="rId8" name="Drop Down 11">
              <controlPr locked="0" defaultSize="0" autoLine="0" autoPict="0">
                <anchor moveWithCells="1">
                  <from>
                    <xdr:col>2</xdr:col>
                    <xdr:colOff>635000</xdr:colOff>
                    <xdr:row>52</xdr:row>
                    <xdr:rowOff>12700</xdr:rowOff>
                  </from>
                  <to>
                    <xdr:col>4</xdr:col>
                    <xdr:colOff>1320800</xdr:colOff>
                    <xdr:row>53</xdr:row>
                    <xdr:rowOff>50800</xdr:rowOff>
                  </to>
                </anchor>
              </controlPr>
            </control>
          </mc:Choice>
        </mc:AlternateContent>
        <mc:AlternateContent xmlns:mc="http://schemas.openxmlformats.org/markup-compatibility/2006">
          <mc:Choice Requires="x14">
            <control shapeId="1060" r:id="rId9" name="Check Box 36">
              <controlPr locked="0" defaultSize="0" autoFill="0" autoLine="0" autoPict="0">
                <anchor moveWithCells="1">
                  <from>
                    <xdr:col>2</xdr:col>
                    <xdr:colOff>660400</xdr:colOff>
                    <xdr:row>29</xdr:row>
                    <xdr:rowOff>127000</xdr:rowOff>
                  </from>
                  <to>
                    <xdr:col>2</xdr:col>
                    <xdr:colOff>1016000</xdr:colOff>
                    <xdr:row>31</xdr:row>
                    <xdr:rowOff>25400</xdr:rowOff>
                  </to>
                </anchor>
              </controlPr>
            </control>
          </mc:Choice>
        </mc:AlternateContent>
        <mc:AlternateContent xmlns:mc="http://schemas.openxmlformats.org/markup-compatibility/2006">
          <mc:Choice Requires="x14">
            <control shapeId="1058" r:id="rId10" name="Check Box 34">
              <controlPr locked="0" defaultSize="0" autoFill="0" autoLine="0" autoPict="0">
                <anchor moveWithCells="1" sizeWithCells="1">
                  <from>
                    <xdr:col>2</xdr:col>
                    <xdr:colOff>660400</xdr:colOff>
                    <xdr:row>27</xdr:row>
                    <xdr:rowOff>165100</xdr:rowOff>
                  </from>
                  <to>
                    <xdr:col>2</xdr:col>
                    <xdr:colOff>1016000</xdr:colOff>
                    <xdr:row>29</xdr:row>
                    <xdr:rowOff>38100</xdr:rowOff>
                  </to>
                </anchor>
              </controlPr>
            </control>
          </mc:Choice>
        </mc:AlternateContent>
        <mc:AlternateContent xmlns:mc="http://schemas.openxmlformats.org/markup-compatibility/2006">
          <mc:Choice Requires="x14">
            <control shapeId="1059" r:id="rId11" name="Check Box 35">
              <controlPr locked="0" defaultSize="0" autoFill="0" autoLine="0" autoPict="0">
                <anchor moveWithCells="1" sizeWithCells="1">
                  <from>
                    <xdr:col>2</xdr:col>
                    <xdr:colOff>660400</xdr:colOff>
                    <xdr:row>28</xdr:row>
                    <xdr:rowOff>139700</xdr:rowOff>
                  </from>
                  <to>
                    <xdr:col>2</xdr:col>
                    <xdr:colOff>1016000</xdr:colOff>
                    <xdr:row>30</xdr:row>
                    <xdr:rowOff>25400</xdr:rowOff>
                  </to>
                </anchor>
              </controlPr>
            </control>
          </mc:Choice>
        </mc:AlternateContent>
        <mc:AlternateContent xmlns:mc="http://schemas.openxmlformats.org/markup-compatibility/2006">
          <mc:Choice Requires="x14">
            <control shapeId="1082" r:id="rId12" name="Check Box 58">
              <controlPr locked="0" defaultSize="0" autoFill="0" autoLine="0" autoPict="0">
                <anchor moveWithCells="1" sizeWithCells="1">
                  <from>
                    <xdr:col>7</xdr:col>
                    <xdr:colOff>190500</xdr:colOff>
                    <xdr:row>59</xdr:row>
                    <xdr:rowOff>139700</xdr:rowOff>
                  </from>
                  <to>
                    <xdr:col>7</xdr:col>
                    <xdr:colOff>546100</xdr:colOff>
                    <xdr:row>61</xdr:row>
                    <xdr:rowOff>25400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sizeWithCells="1">
                  <from>
                    <xdr:col>7</xdr:col>
                    <xdr:colOff>190500</xdr:colOff>
                    <xdr:row>60</xdr:row>
                    <xdr:rowOff>139700</xdr:rowOff>
                  </from>
                  <to>
                    <xdr:col>7</xdr:col>
                    <xdr:colOff>546100</xdr:colOff>
                    <xdr:row>62</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
  <sheetViews>
    <sheetView topLeftCell="BE1" workbookViewId="0">
      <selection activeCell="BD1" sqref="A1:BD65536"/>
    </sheetView>
  </sheetViews>
  <sheetFormatPr baseColWidth="10" defaultColWidth="8.83203125" defaultRowHeight="13" x14ac:dyDescent="0.15"/>
  <cols>
    <col min="1" max="56" width="9.1640625" hidden="1" customWidth="1"/>
  </cols>
  <sheetData>
    <row r="1" spans="1:55" x14ac:dyDescent="0.15">
      <c r="A1" t="s">
        <v>69</v>
      </c>
      <c r="B1" t="s">
        <v>70</v>
      </c>
      <c r="C1" t="s">
        <v>71</v>
      </c>
      <c r="D1" t="s">
        <v>72</v>
      </c>
      <c r="E1" t="s">
        <v>74</v>
      </c>
      <c r="F1" t="s">
        <v>73</v>
      </c>
      <c r="G1" t="s">
        <v>102</v>
      </c>
      <c r="H1" t="s">
        <v>77</v>
      </c>
      <c r="I1" t="s">
        <v>78</v>
      </c>
      <c r="J1" t="s">
        <v>79</v>
      </c>
      <c r="K1" s="73" t="s">
        <v>80</v>
      </c>
      <c r="L1" s="73" t="s">
        <v>81</v>
      </c>
      <c r="M1" t="s">
        <v>82</v>
      </c>
      <c r="N1" t="s">
        <v>11</v>
      </c>
      <c r="O1" t="s">
        <v>12</v>
      </c>
      <c r="P1" t="s">
        <v>14</v>
      </c>
      <c r="Q1" t="s">
        <v>13</v>
      </c>
      <c r="R1" t="s">
        <v>83</v>
      </c>
      <c r="S1" t="s">
        <v>155</v>
      </c>
      <c r="T1" s="127" t="s">
        <v>180</v>
      </c>
      <c r="U1" t="s">
        <v>156</v>
      </c>
      <c r="V1" t="s">
        <v>157</v>
      </c>
      <c r="W1" t="s">
        <v>158</v>
      </c>
      <c r="X1" t="s">
        <v>159</v>
      </c>
      <c r="Y1" t="s">
        <v>84</v>
      </c>
      <c r="Z1" t="s">
        <v>85</v>
      </c>
      <c r="AA1" t="s">
        <v>16</v>
      </c>
      <c r="AB1" t="s">
        <v>86</v>
      </c>
      <c r="AC1" t="s">
        <v>38</v>
      </c>
      <c r="AD1" t="s">
        <v>35</v>
      </c>
      <c r="AE1" t="s">
        <v>118</v>
      </c>
      <c r="AF1" t="s">
        <v>115</v>
      </c>
      <c r="AG1" t="s">
        <v>89</v>
      </c>
      <c r="AH1" t="s">
        <v>88</v>
      </c>
      <c r="AI1" t="s">
        <v>87</v>
      </c>
      <c r="AJ1" t="s">
        <v>90</v>
      </c>
      <c r="AK1" s="73" t="s">
        <v>91</v>
      </c>
      <c r="AL1" t="s">
        <v>96</v>
      </c>
      <c r="AM1" t="s">
        <v>97</v>
      </c>
      <c r="AN1" t="s">
        <v>98</v>
      </c>
      <c r="AO1" t="s">
        <v>99</v>
      </c>
      <c r="AP1" t="s">
        <v>92</v>
      </c>
      <c r="AQ1" t="s">
        <v>93</v>
      </c>
      <c r="AR1" t="s">
        <v>94</v>
      </c>
      <c r="AS1" t="s">
        <v>95</v>
      </c>
      <c r="AT1" s="73" t="s">
        <v>23</v>
      </c>
      <c r="AU1" t="s">
        <v>31</v>
      </c>
      <c r="AV1" t="s">
        <v>32</v>
      </c>
      <c r="AW1" t="s">
        <v>100</v>
      </c>
      <c r="AX1" t="s">
        <v>101</v>
      </c>
      <c r="AY1" t="s">
        <v>120</v>
      </c>
      <c r="AZ1" s="127" t="s">
        <v>172</v>
      </c>
      <c r="BA1" s="128" t="s">
        <v>173</v>
      </c>
      <c r="BB1" s="67" t="s">
        <v>75</v>
      </c>
      <c r="BC1" s="67" t="s">
        <v>76</v>
      </c>
    </row>
    <row r="2" spans="1:55" x14ac:dyDescent="0.15">
      <c r="A2" s="66" t="str">
        <f>IF(OR(Application!D26="",Application!D105=FALSE),"donotimport",ROUND(Application!D26,2))</f>
        <v>donotimport</v>
      </c>
      <c r="B2" s="176" t="s">
        <v>203</v>
      </c>
      <c r="C2" s="176" t="s">
        <v>203</v>
      </c>
      <c r="D2" s="176" t="s">
        <v>203</v>
      </c>
      <c r="E2" s="176" t="s">
        <v>203</v>
      </c>
      <c r="F2" s="176" t="s">
        <v>203</v>
      </c>
      <c r="G2" s="176" t="s">
        <v>203</v>
      </c>
      <c r="H2" s="176" t="s">
        <v>203</v>
      </c>
      <c r="I2" s="176" t="s">
        <v>203</v>
      </c>
      <c r="J2" s="176" t="s">
        <v>203</v>
      </c>
      <c r="K2" s="176" t="s">
        <v>203</v>
      </c>
      <c r="L2" s="176" t="s">
        <v>203</v>
      </c>
      <c r="M2" s="176" t="s">
        <v>203</v>
      </c>
      <c r="N2" s="176" t="s">
        <v>203</v>
      </c>
      <c r="O2" s="176" t="s">
        <v>203</v>
      </c>
      <c r="P2" s="176" t="s">
        <v>203</v>
      </c>
      <c r="Q2" s="176" t="s">
        <v>203</v>
      </c>
      <c r="R2" s="66" t="str">
        <f>IF(Application!$D37="","donotimport",ROUND(Application!$D37,2))</f>
        <v>donotimport</v>
      </c>
      <c r="S2" s="176" t="s">
        <v>203</v>
      </c>
      <c r="T2" s="176" t="s">
        <v>203</v>
      </c>
      <c r="U2" s="176" t="s">
        <v>203</v>
      </c>
      <c r="V2" s="176" t="s">
        <v>203</v>
      </c>
      <c r="W2" s="176" t="s">
        <v>203</v>
      </c>
      <c r="X2" s="74" t="str">
        <f>IF(Application!$C139=1,"donotimport",ROUND(Application!$C139-2,0))</f>
        <v>donotimport</v>
      </c>
      <c r="Y2" s="66" t="str">
        <f>IF(Application!$D43="","donotimport",ROUND(Application!$D43,2))</f>
        <v>donotimport</v>
      </c>
      <c r="Z2" s="66" t="str">
        <f>IF(Application!$D45="","donotimport",ROUND(Application!$D45,2))</f>
        <v>donotimport</v>
      </c>
      <c r="AA2" s="66" t="str">
        <f>IF(Application!$D46="","donotimport",ROUND(Application!$D46,2))</f>
        <v>donotimport</v>
      </c>
      <c r="AB2" s="66" t="str">
        <f>IF(Application!$D47="","donotimport",ROUND(Application!$D47,2))</f>
        <v>donotimport</v>
      </c>
      <c r="AC2" s="66" t="str">
        <f>IF(Application!$D48="","donotimport",ROUND(Application!$D48,2))</f>
        <v>donotimport</v>
      </c>
      <c r="AD2" s="66" t="str">
        <f>IF(Application!$D49="","donotimport",ROUND(Application!$D49,2))</f>
        <v>donotimport</v>
      </c>
      <c r="AE2" s="66" t="str">
        <f>IF(Application!$D49="","donotimport",ROUND(Application!$D49,2))</f>
        <v>donotimport</v>
      </c>
      <c r="AF2" s="74" t="str">
        <f>IF(Application!C125=1,"donotimport",Application!C125-2)</f>
        <v>donotimport</v>
      </c>
      <c r="AG2" s="66" t="str">
        <f>IF(Application!$D39="","donotimport",ROUND(Application!$D39,2))</f>
        <v>donotimport</v>
      </c>
      <c r="AH2" s="66" t="str">
        <f>IF(Application!$D40="","donotimport",ROUND(Application!$D40,2))</f>
        <v>donotimport</v>
      </c>
      <c r="AI2" s="66" t="str">
        <f>IF(Application!$D41="","donotimport",ROUND(Application!$D41,2))</f>
        <v>donotimport</v>
      </c>
      <c r="AJ2" s="74" t="str">
        <f>IF(Application!$D55="","donotimport",Application!D55)</f>
        <v>donotimport</v>
      </c>
      <c r="AK2" s="75" t="str">
        <f>IF(Application!$C116=1,"donotimport",Application!$C116-2)</f>
        <v>donotimport</v>
      </c>
      <c r="AL2" s="66" t="str">
        <f>IF(Application!$D59="","donotimport",ROUND(Application!$D59,2))</f>
        <v>donotimport</v>
      </c>
      <c r="AM2" s="66" t="str">
        <f>IF(Application!$D60="","donotimport",ROUND(Application!$D60,2))</f>
        <v>donotimport</v>
      </c>
      <c r="AN2" s="66" t="str">
        <f>IF(Application!$D62="","donotimport",ROUND(Application!$D62,2))</f>
        <v>donotimport</v>
      </c>
      <c r="AO2" s="66" t="str">
        <f>IF(Application!$D61="","donotimport",ROUND(Application!$D61,2))</f>
        <v>donotimport</v>
      </c>
      <c r="AP2" s="66" t="str">
        <f>IF(Application!$D66="","donotimport",ROUND(Application!$D66,2))</f>
        <v>donotimport</v>
      </c>
      <c r="AQ2" s="66" t="str">
        <f>IF(Application!$D67="","donotimport",ROUND(Application!$D67,2))</f>
        <v>donotimport</v>
      </c>
      <c r="AR2" s="66" t="str">
        <f>IF(Application!$D68="","donotimport",ROUND(Application!$D68,2))</f>
        <v>donotimport</v>
      </c>
      <c r="AS2" s="66" t="str">
        <f>IF(Application!$D69="","donotimport",ROUND(Application!$D69,2))</f>
        <v>donotimport</v>
      </c>
      <c r="AT2" s="66" t="str">
        <f>IF(Inputs!B3=0,"donotimport",ROUND(Inputs!B3,2))</f>
        <v>donotimport</v>
      </c>
      <c r="AU2" s="66" t="str">
        <f>IF(Application!$D74="","donotimport",ROUND(Application!$D74,2))</f>
        <v>donotimport</v>
      </c>
      <c r="AV2" s="66" t="str">
        <f>IF(Application!$D75="","donotimport",ROUND(Application!$D75,2))</f>
        <v>donotimport</v>
      </c>
      <c r="AW2" s="66" t="str">
        <f>IF(Application!$D76="","donotimport",ROUND(Application!$D76,2))</f>
        <v>donotimport</v>
      </c>
      <c r="AX2" s="66" t="str">
        <f>IF(Application!$D77="","donotimport",ROUND(Application!$D77,2))</f>
        <v>donotimport</v>
      </c>
      <c r="AY2" s="66" t="str">
        <f>IF(Application!$D51="","donotimport",ROUND(Application!$D51,2))</f>
        <v>donotimport</v>
      </c>
      <c r="AZ2" s="176" t="s">
        <v>203</v>
      </c>
      <c r="BA2" s="176" t="s">
        <v>203</v>
      </c>
    </row>
    <row r="4" spans="1:55" x14ac:dyDescent="0.1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G4">
        <v>60</v>
      </c>
      <c r="AH4">
        <v>61</v>
      </c>
      <c r="AI4">
        <v>62</v>
      </c>
      <c r="AL4">
        <v>68</v>
      </c>
      <c r="AM4">
        <v>69</v>
      </c>
      <c r="AN4">
        <v>71</v>
      </c>
      <c r="AO4">
        <v>70</v>
      </c>
      <c r="AP4">
        <v>74</v>
      </c>
      <c r="AQ4">
        <v>75</v>
      </c>
      <c r="AR4">
        <v>76</v>
      </c>
      <c r="AS4">
        <v>77</v>
      </c>
      <c r="AU4">
        <v>81</v>
      </c>
      <c r="AV4">
        <v>82</v>
      </c>
      <c r="AW4">
        <v>83</v>
      </c>
      <c r="AX4">
        <v>84</v>
      </c>
      <c r="AY4">
        <v>61</v>
      </c>
    </row>
    <row r="5" spans="1:55" x14ac:dyDescent="0.15">
      <c r="S5" t="s">
        <v>150</v>
      </c>
      <c r="T5" s="127" t="s">
        <v>181</v>
      </c>
      <c r="U5" t="s">
        <v>151</v>
      </c>
      <c r="V5" t="s">
        <v>152</v>
      </c>
      <c r="W5" t="s">
        <v>153</v>
      </c>
      <c r="X5" t="s">
        <v>154</v>
      </c>
    </row>
    <row r="6" spans="1:55" x14ac:dyDescent="0.15">
      <c r="T6" s="127" t="s">
        <v>182</v>
      </c>
      <c r="AB6" t="s">
        <v>160</v>
      </c>
      <c r="AZ6" s="127" t="s">
        <v>174</v>
      </c>
      <c r="BA6" s="127" t="s">
        <v>174</v>
      </c>
    </row>
    <row r="7" spans="1:55" x14ac:dyDescent="0.15">
      <c r="B7" s="127" t="s">
        <v>204</v>
      </c>
      <c r="AJ7" s="177" t="s">
        <v>205</v>
      </c>
    </row>
    <row r="8" spans="1:55" x14ac:dyDescent="0.15">
      <c r="AJ8" s="177" t="s">
        <v>206</v>
      </c>
    </row>
    <row r="9" spans="1:55" x14ac:dyDescent="0.15">
      <c r="AJ9" s="177" t="s">
        <v>207</v>
      </c>
    </row>
    <row r="10" spans="1:55" x14ac:dyDescent="0.15">
      <c r="AJ10" s="177" t="s">
        <v>208</v>
      </c>
    </row>
  </sheetData>
  <sheetProtection password="C620" sheet="1"/>
  <phoneticPr fontId="3" type="noConversion"/>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I1" workbookViewId="0">
      <selection activeCell="I1" sqref="A1:IV65536"/>
    </sheetView>
  </sheetViews>
  <sheetFormatPr baseColWidth="10" defaultColWidth="8.83203125" defaultRowHeight="13" x14ac:dyDescent="0.15"/>
  <cols>
    <col min="1" max="1" width="36" hidden="1" customWidth="1"/>
    <col min="2" max="2" width="9.1640625" style="72" hidden="1" customWidth="1"/>
    <col min="3" max="4" width="0" hidden="1" customWidth="1"/>
    <col min="5" max="5" width="0" style="72" hidden="1" customWidth="1"/>
    <col min="6" max="8" width="0" hidden="1" customWidth="1"/>
  </cols>
  <sheetData>
    <row r="1" spans="1:6" x14ac:dyDescent="0.15">
      <c r="B1" s="72">
        <v>16</v>
      </c>
      <c r="E1" s="130" t="s">
        <v>180</v>
      </c>
    </row>
    <row r="2" spans="1:6" x14ac:dyDescent="0.15">
      <c r="B2" s="72" t="s">
        <v>23</v>
      </c>
      <c r="E2" s="72" t="e">
        <f>E7</f>
        <v>#REF!</v>
      </c>
    </row>
    <row r="3" spans="1:6" x14ac:dyDescent="0.15">
      <c r="B3" s="71">
        <f>B30</f>
        <v>0</v>
      </c>
    </row>
    <row r="4" spans="1:6" x14ac:dyDescent="0.15">
      <c r="B4" s="70"/>
    </row>
    <row r="5" spans="1:6" x14ac:dyDescent="0.15">
      <c r="B5" s="70"/>
    </row>
    <row r="6" spans="1:6" x14ac:dyDescent="0.15">
      <c r="B6" s="70"/>
    </row>
    <row r="7" spans="1:6" x14ac:dyDescent="0.15">
      <c r="A7" s="68" t="s">
        <v>3</v>
      </c>
      <c r="B7" s="70"/>
      <c r="D7" s="127" t="s">
        <v>183</v>
      </c>
      <c r="E7" s="72" t="e">
        <f>IF(OR(Application!#REF!="Y",Application!#REF!="Yes"),1,0)</f>
        <v>#REF!</v>
      </c>
      <c r="F7" s="127" t="s">
        <v>184</v>
      </c>
    </row>
    <row r="8" spans="1:6" x14ac:dyDescent="0.15">
      <c r="A8" s="68" t="s">
        <v>1</v>
      </c>
      <c r="B8" s="70" t="b">
        <f>AND(Application!D59&gt;0,Application!D60&gt;0,Application!D61&gt;0,Application!D62&gt;0)</f>
        <v>0</v>
      </c>
    </row>
    <row r="9" spans="1:6" x14ac:dyDescent="0.15">
      <c r="A9" s="68" t="s">
        <v>0</v>
      </c>
      <c r="B9" s="70">
        <f>IF(Application!D63&lt;0.1,0,1)</f>
        <v>0</v>
      </c>
    </row>
    <row r="10" spans="1:6" x14ac:dyDescent="0.15">
      <c r="A10" s="68" t="s">
        <v>2</v>
      </c>
      <c r="B10" s="71" t="str">
        <f>IF(Application!E64&gt;Application!D63,"TRUE","FALSE")</f>
        <v>FALSE</v>
      </c>
    </row>
    <row r="11" spans="1:6" x14ac:dyDescent="0.15">
      <c r="A11" s="69"/>
      <c r="B11" s="70"/>
    </row>
    <row r="12" spans="1:6" x14ac:dyDescent="0.15">
      <c r="A12" s="68" t="s">
        <v>7</v>
      </c>
      <c r="B12" s="70"/>
    </row>
    <row r="13" spans="1:6" x14ac:dyDescent="0.15">
      <c r="A13" s="68" t="s">
        <v>1</v>
      </c>
      <c r="B13" s="70" t="b">
        <f>AND(Application!D66&gt;0,Application!D67&gt;0,Application!D68&gt;0,Application!D69&gt;0)</f>
        <v>0</v>
      </c>
    </row>
    <row r="14" spans="1:6" x14ac:dyDescent="0.15">
      <c r="A14" s="68" t="s">
        <v>0</v>
      </c>
      <c r="B14" s="70">
        <f>IF(Application!D70&lt;0.1,0,1)</f>
        <v>0</v>
      </c>
    </row>
    <row r="15" spans="1:6" x14ac:dyDescent="0.15">
      <c r="A15" s="68" t="s">
        <v>2</v>
      </c>
      <c r="B15" s="71" t="str">
        <f>IF(Application!E71&gt;Application!D70,"TRUE","FALSE")</f>
        <v>FALSE</v>
      </c>
    </row>
    <row r="16" spans="1:6" x14ac:dyDescent="0.15">
      <c r="A16" s="69"/>
      <c r="B16" s="70"/>
    </row>
    <row r="17" spans="1:2" x14ac:dyDescent="0.15">
      <c r="A17" s="69"/>
      <c r="B17" s="70"/>
    </row>
    <row r="18" spans="1:2" x14ac:dyDescent="0.15">
      <c r="A18" s="68" t="s">
        <v>3</v>
      </c>
      <c r="B18" s="70"/>
    </row>
    <row r="19" spans="1:2" x14ac:dyDescent="0.15">
      <c r="A19" s="68" t="s">
        <v>4</v>
      </c>
      <c r="B19" s="70">
        <f>IF(B$8=TRUE,IF(B$9=0,IF(Application!E$64&gt;Application!D$63,ROUND(Application!E$64,2),0),0),0)</f>
        <v>0</v>
      </c>
    </row>
    <row r="20" spans="1:2" x14ac:dyDescent="0.15">
      <c r="A20" s="68" t="s">
        <v>5</v>
      </c>
      <c r="B20" s="70">
        <f>IF(B$8=FALSE,IF(B$9=1,IF(Application!E$64&lt;Application!D$63,ROUND(Application!D$63,2),0),0),0)</f>
        <v>0</v>
      </c>
    </row>
    <row r="21" spans="1:2" x14ac:dyDescent="0.15">
      <c r="A21" s="68" t="s">
        <v>6</v>
      </c>
      <c r="B21" s="70">
        <f>IF(B$8=TRUE,IF(Application!E$64&gt;Application!D$63,ROUND(Application!E$64,2),0),0)</f>
        <v>0</v>
      </c>
    </row>
    <row r="22" spans="1:2" x14ac:dyDescent="0.15">
      <c r="A22" s="68" t="s">
        <v>9</v>
      </c>
      <c r="B22" s="70">
        <f>IF(B$8=TRUE,IF(Application!E$64&lt;Application!D$63,ROUND(Application!D$63,2),0),0)</f>
        <v>0</v>
      </c>
    </row>
    <row r="23" spans="1:2" x14ac:dyDescent="0.15">
      <c r="A23" s="69"/>
      <c r="B23" s="70"/>
    </row>
    <row r="24" spans="1:2" x14ac:dyDescent="0.15">
      <c r="A24" s="68" t="s">
        <v>7</v>
      </c>
      <c r="B24" s="70"/>
    </row>
    <row r="25" spans="1:2" x14ac:dyDescent="0.15">
      <c r="A25" s="68" t="s">
        <v>4</v>
      </c>
      <c r="B25" s="70">
        <f>IF(B$13=TRUE,IF(B$14=0,IF(Application!E$71&gt;Application!D$70,ROUND(Application!E$71,2),0),0),0)</f>
        <v>0</v>
      </c>
    </row>
    <row r="26" spans="1:2" x14ac:dyDescent="0.15">
      <c r="A26" s="68" t="s">
        <v>5</v>
      </c>
      <c r="B26" s="70">
        <f>IF(B$13=FALSE,IF(B$14=1,IF(Application!E$71&lt;Application!D$70,ROUND(Application!D$70,2),0),0),0)</f>
        <v>0</v>
      </c>
    </row>
    <row r="27" spans="1:2" x14ac:dyDescent="0.15">
      <c r="A27" s="68" t="s">
        <v>6</v>
      </c>
      <c r="B27" s="70">
        <f>IF(B$13=TRUE,IF(Application!E$71&gt;Application!D$70,ROUND(Application!E$71,2),0),0)</f>
        <v>0</v>
      </c>
    </row>
    <row r="28" spans="1:2" x14ac:dyDescent="0.15">
      <c r="A28" s="68" t="s">
        <v>9</v>
      </c>
      <c r="B28" s="70">
        <f>IF(B$8=TRUE,IF(Application!E$71&lt;Application!D$70,ROUND(Application!D$70,2),0),0)</f>
        <v>0</v>
      </c>
    </row>
    <row r="29" spans="1:2" x14ac:dyDescent="0.15">
      <c r="A29" s="69"/>
      <c r="B29" s="70"/>
    </row>
    <row r="30" spans="1:2" x14ac:dyDescent="0.15">
      <c r="A30" s="68" t="s">
        <v>8</v>
      </c>
      <c r="B30" s="70">
        <f>MAX(B19:B28)</f>
        <v>0</v>
      </c>
    </row>
  </sheetData>
  <sheetProtection password="C620" sheet="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Application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Microsoft Office User</cp:lastModifiedBy>
  <cp:lastPrinted>2009-11-13T14:12:27Z</cp:lastPrinted>
  <dcterms:created xsi:type="dcterms:W3CDTF">2004-12-02T15:00:21Z</dcterms:created>
  <dcterms:modified xsi:type="dcterms:W3CDTF">2020-01-10T16:39:50Z</dcterms:modified>
</cp:coreProperties>
</file>